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E:\Eドライブ君\ｹｱﾎｰﾑ対馬江東＿俊輔対応分\"/>
    </mc:Choice>
  </mc:AlternateContent>
  <xr:revisionPtr revIDLastSave="0" documentId="13_ncr:1_{7271C8A1-A8A9-4016-A1A0-C6632FECC961}" xr6:coauthVersionLast="31" xr6:coauthVersionMax="31" xr10:uidLastSave="{00000000-0000-0000-0000-000000000000}"/>
  <bookViews>
    <workbookView xWindow="165" yWindow="-60" windowWidth="11715" windowHeight="6525" activeTab="1" xr2:uid="{00000000-000D-0000-FFFF-FFFF00000000}"/>
  </bookViews>
  <sheets>
    <sheet name="スプリンクラー設備仕様書" sheetId="1" r:id="rId1"/>
    <sheet name="送水口から補助散水栓" sheetId="2" r:id="rId2"/>
    <sheet name="計算書送水口からヘッド" sheetId="3" r:id="rId3"/>
    <sheet name="ポンプから補助散" sheetId="4" r:id="rId4"/>
    <sheet name="ポンプからヘッドまで" sheetId="5" r:id="rId5"/>
  </sheets>
  <calcPr calcId="179017"/>
</workbook>
</file>

<file path=xl/calcChain.xml><?xml version="1.0" encoding="utf-8"?>
<calcChain xmlns="http://schemas.openxmlformats.org/spreadsheetml/2006/main">
  <c r="J7" i="4" l="1"/>
  <c r="I7" i="4"/>
  <c r="H7" i="4"/>
  <c r="G7" i="4"/>
  <c r="F7" i="4"/>
  <c r="E7" i="4"/>
  <c r="D7" i="4"/>
  <c r="J5" i="4"/>
  <c r="I5" i="4"/>
  <c r="H5" i="4"/>
  <c r="G5" i="4"/>
  <c r="F5" i="4"/>
  <c r="E5" i="4"/>
  <c r="D5" i="4"/>
  <c r="H7" i="2"/>
  <c r="I7" i="2"/>
  <c r="J7" i="2"/>
  <c r="K7" i="2"/>
  <c r="L7" i="2"/>
  <c r="M7" i="2"/>
  <c r="N7" i="2"/>
  <c r="O7" i="2"/>
  <c r="F5" i="2"/>
  <c r="G5" i="2"/>
  <c r="F7" i="2"/>
  <c r="G7" i="2"/>
  <c r="F39" i="5" l="1"/>
  <c r="G39" i="5"/>
  <c r="H39" i="5" s="1"/>
  <c r="I39" i="5" s="1"/>
  <c r="J39" i="5" s="1"/>
  <c r="K39" i="5" s="1"/>
  <c r="L39" i="5" s="1"/>
  <c r="M39" i="5" s="1"/>
  <c r="N39" i="5" s="1"/>
  <c r="O39" i="5" s="1"/>
  <c r="E39" i="5"/>
  <c r="D39" i="5"/>
  <c r="F39" i="3"/>
  <c r="G39" i="3"/>
  <c r="H39" i="3" s="1"/>
  <c r="I39" i="3" s="1"/>
  <c r="J39" i="3" s="1"/>
  <c r="K39" i="3" s="1"/>
  <c r="L39" i="3" s="1"/>
  <c r="M39" i="3" s="1"/>
  <c r="N39" i="3" s="1"/>
  <c r="O39" i="3" s="1"/>
  <c r="E39" i="3"/>
  <c r="D39" i="3"/>
  <c r="E16" i="4" l="1"/>
  <c r="F16" i="4"/>
  <c r="G16" i="4"/>
  <c r="H16" i="4"/>
  <c r="I16" i="4"/>
  <c r="J16" i="4"/>
  <c r="K16" i="4"/>
  <c r="L16" i="4"/>
  <c r="M16" i="4"/>
  <c r="N16" i="4"/>
  <c r="O16" i="4"/>
  <c r="D22" i="5"/>
  <c r="E22" i="5"/>
  <c r="F22" i="5"/>
  <c r="G22" i="5"/>
  <c r="H22" i="5"/>
  <c r="I22" i="5"/>
  <c r="J22" i="5"/>
  <c r="K22" i="5"/>
  <c r="L22" i="5"/>
  <c r="M22" i="5"/>
  <c r="N22" i="5"/>
  <c r="O22" i="5"/>
  <c r="C22" i="5"/>
  <c r="C22" i="4"/>
  <c r="D22" i="3"/>
  <c r="E22" i="3"/>
  <c r="F22" i="3"/>
  <c r="G22" i="3"/>
  <c r="H22" i="3"/>
  <c r="I22" i="3"/>
  <c r="J22" i="3"/>
  <c r="K22" i="3"/>
  <c r="L22" i="3"/>
  <c r="M22" i="3"/>
  <c r="N22" i="3"/>
  <c r="O22" i="3"/>
  <c r="C22" i="3"/>
  <c r="C22" i="2"/>
  <c r="E19" i="4"/>
  <c r="F19" i="4"/>
  <c r="G19" i="4"/>
  <c r="H19" i="4"/>
  <c r="I19" i="4"/>
  <c r="J19" i="4"/>
  <c r="K19" i="4"/>
  <c r="L19" i="4"/>
  <c r="M19" i="4"/>
  <c r="N19" i="4"/>
  <c r="O19" i="4"/>
  <c r="D22" i="2"/>
  <c r="E22" i="2"/>
  <c r="E23" i="2" s="1"/>
  <c r="F22" i="2"/>
  <c r="F23" i="2" s="1"/>
  <c r="G22" i="2"/>
  <c r="G23" i="2" s="1"/>
  <c r="H22" i="2"/>
  <c r="H23" i="2" s="1"/>
  <c r="I22" i="2"/>
  <c r="I23" i="2" s="1"/>
  <c r="J22" i="2"/>
  <c r="J23" i="2" s="1"/>
  <c r="K22" i="2"/>
  <c r="K23" i="2" s="1"/>
  <c r="L22" i="2"/>
  <c r="L23" i="2" s="1"/>
  <c r="M22" i="2"/>
  <c r="M23" i="2" s="1"/>
  <c r="N22" i="2"/>
  <c r="N23" i="2" s="1"/>
  <c r="O22" i="2"/>
  <c r="O23" i="2" s="1"/>
  <c r="D5" i="3" l="1"/>
  <c r="E5" i="3"/>
  <c r="F5" i="3"/>
  <c r="G5" i="3"/>
  <c r="H5" i="3"/>
  <c r="I5" i="3"/>
  <c r="I37" i="3" s="1"/>
  <c r="J5" i="3"/>
  <c r="J37" i="3" s="1"/>
  <c r="K5" i="3"/>
  <c r="K37" i="3" s="1"/>
  <c r="L5" i="3"/>
  <c r="L37" i="3" s="1"/>
  <c r="M5" i="3"/>
  <c r="M37" i="3" s="1"/>
  <c r="N5" i="3"/>
  <c r="N37" i="3" s="1"/>
  <c r="O5" i="3"/>
  <c r="O37" i="3" s="1"/>
  <c r="C5" i="3"/>
  <c r="D5" i="5"/>
  <c r="E5" i="5"/>
  <c r="F5" i="5"/>
  <c r="G5" i="5"/>
  <c r="H5" i="5"/>
  <c r="I5" i="5"/>
  <c r="I37" i="5" s="1"/>
  <c r="J5" i="5"/>
  <c r="J37" i="5" s="1"/>
  <c r="K5" i="5"/>
  <c r="K37" i="5" s="1"/>
  <c r="L5" i="5"/>
  <c r="L37" i="5" s="1"/>
  <c r="M5" i="5"/>
  <c r="M37" i="5" s="1"/>
  <c r="N5" i="5"/>
  <c r="N37" i="5" s="1"/>
  <c r="O5" i="5"/>
  <c r="O37" i="5" s="1"/>
  <c r="C5" i="5"/>
  <c r="D19" i="3" l="1"/>
  <c r="E19" i="3"/>
  <c r="F19" i="3"/>
  <c r="G19" i="3"/>
  <c r="H19" i="3"/>
  <c r="I19" i="3"/>
  <c r="J19" i="3"/>
  <c r="K19" i="3"/>
  <c r="L19" i="3"/>
  <c r="M19" i="3"/>
  <c r="N19" i="3"/>
  <c r="O19" i="3"/>
  <c r="C19" i="3"/>
  <c r="D16" i="3"/>
  <c r="E16" i="3"/>
  <c r="F16" i="3"/>
  <c r="G16" i="3"/>
  <c r="H16" i="3"/>
  <c r="I16" i="3"/>
  <c r="J16" i="3"/>
  <c r="K16" i="3"/>
  <c r="L16" i="3"/>
  <c r="M16" i="3"/>
  <c r="N16" i="3"/>
  <c r="O16" i="3"/>
  <c r="C16" i="3"/>
  <c r="C16" i="4"/>
  <c r="D13" i="3"/>
  <c r="E13" i="3"/>
  <c r="F13" i="3"/>
  <c r="G13" i="3"/>
  <c r="H13" i="3"/>
  <c r="I13" i="3"/>
  <c r="J13" i="3"/>
  <c r="K13" i="3"/>
  <c r="L13" i="3"/>
  <c r="M13" i="3"/>
  <c r="N13" i="3"/>
  <c r="O13" i="3"/>
  <c r="C13" i="3"/>
  <c r="D13" i="5"/>
  <c r="E13" i="5"/>
  <c r="F13" i="5"/>
  <c r="G13" i="5"/>
  <c r="H13" i="5"/>
  <c r="I13" i="5"/>
  <c r="J13" i="5"/>
  <c r="K13" i="5"/>
  <c r="L13" i="5"/>
  <c r="M13" i="5"/>
  <c r="N13" i="5"/>
  <c r="O13" i="5"/>
  <c r="C13" i="5"/>
  <c r="D16" i="5"/>
  <c r="E16" i="5"/>
  <c r="F16" i="5"/>
  <c r="G16" i="5"/>
  <c r="H16" i="5"/>
  <c r="I16" i="5"/>
  <c r="J16" i="5"/>
  <c r="K16" i="5"/>
  <c r="L16" i="5"/>
  <c r="M16" i="5"/>
  <c r="N16" i="5"/>
  <c r="O16" i="5"/>
  <c r="C16" i="5"/>
  <c r="D19" i="5"/>
  <c r="E19" i="5"/>
  <c r="F19" i="5"/>
  <c r="G19" i="5"/>
  <c r="H19" i="5"/>
  <c r="I19" i="5"/>
  <c r="J19" i="5"/>
  <c r="K19" i="5"/>
  <c r="L19" i="5"/>
  <c r="M19" i="5"/>
  <c r="N19" i="5"/>
  <c r="O19" i="5"/>
  <c r="C19" i="5"/>
  <c r="D22" i="4"/>
  <c r="E22" i="4"/>
  <c r="F22" i="4"/>
  <c r="G22" i="4"/>
  <c r="H22" i="4"/>
  <c r="I22" i="4"/>
  <c r="J22" i="4"/>
  <c r="K22" i="4"/>
  <c r="L22" i="4"/>
  <c r="M22" i="4"/>
  <c r="N22" i="4"/>
  <c r="O22" i="4"/>
  <c r="D19" i="2"/>
  <c r="E19" i="2"/>
  <c r="F19" i="2"/>
  <c r="G19" i="2"/>
  <c r="H19" i="2"/>
  <c r="I19" i="2"/>
  <c r="J19" i="2"/>
  <c r="K19" i="2"/>
  <c r="L19" i="2"/>
  <c r="M19" i="2"/>
  <c r="N19" i="2"/>
  <c r="O19" i="2"/>
  <c r="C19" i="2"/>
  <c r="D13" i="2"/>
  <c r="E13" i="2"/>
  <c r="E14" i="2" s="1"/>
  <c r="F13" i="2"/>
  <c r="F14" i="2" s="1"/>
  <c r="G13" i="2"/>
  <c r="G14" i="2" s="1"/>
  <c r="H13" i="2"/>
  <c r="H14" i="2" s="1"/>
  <c r="I13" i="2"/>
  <c r="I14" i="2" s="1"/>
  <c r="J13" i="2"/>
  <c r="J14" i="2" s="1"/>
  <c r="K13" i="2"/>
  <c r="K14" i="2" s="1"/>
  <c r="L13" i="2"/>
  <c r="L14" i="2" s="1"/>
  <c r="M13" i="2"/>
  <c r="M14" i="2" s="1"/>
  <c r="N13" i="2"/>
  <c r="N14" i="2" s="1"/>
  <c r="O13" i="2"/>
  <c r="O14" i="2" s="1"/>
  <c r="C13" i="2"/>
  <c r="D16" i="2"/>
  <c r="E16" i="2"/>
  <c r="F16" i="2"/>
  <c r="G16" i="2"/>
  <c r="H16" i="2"/>
  <c r="I16" i="2"/>
  <c r="J16" i="2"/>
  <c r="K16" i="2"/>
  <c r="L16" i="2"/>
  <c r="M16" i="2"/>
  <c r="N16" i="2"/>
  <c r="O16" i="2"/>
  <c r="C16" i="2"/>
  <c r="D19" i="4" l="1"/>
  <c r="C19" i="4"/>
  <c r="D16" i="4"/>
  <c r="O13" i="4"/>
  <c r="N13" i="4"/>
  <c r="M13" i="4"/>
  <c r="L13" i="4"/>
  <c r="K13" i="4"/>
  <c r="J13" i="4"/>
  <c r="I13" i="4"/>
  <c r="H13" i="4"/>
  <c r="G13" i="4"/>
  <c r="F13" i="4"/>
  <c r="E13" i="4"/>
  <c r="D13" i="4"/>
  <c r="C13" i="4"/>
  <c r="O5" i="4" l="1"/>
  <c r="O37" i="4" s="1"/>
  <c r="N5" i="4"/>
  <c r="N37" i="4" s="1"/>
  <c r="M5" i="4"/>
  <c r="M37" i="4" s="1"/>
  <c r="L5" i="4"/>
  <c r="L37" i="4" s="1"/>
  <c r="K5" i="4"/>
  <c r="K37" i="4" s="1"/>
  <c r="J37" i="4"/>
  <c r="I37" i="4"/>
  <c r="H37" i="4"/>
  <c r="G37" i="4"/>
  <c r="C5" i="4"/>
  <c r="O5" i="2"/>
  <c r="O37" i="2" s="1"/>
  <c r="N5" i="2"/>
  <c r="N37" i="2" s="1"/>
  <c r="M5" i="2"/>
  <c r="M37" i="2" s="1"/>
  <c r="L5" i="2"/>
  <c r="L37" i="2" s="1"/>
  <c r="K5" i="2"/>
  <c r="K37" i="2" s="1"/>
  <c r="J5" i="2"/>
  <c r="J37" i="2" s="1"/>
  <c r="I5" i="2"/>
  <c r="I37" i="2" s="1"/>
  <c r="H5" i="2"/>
  <c r="G37" i="2"/>
  <c r="E5" i="2"/>
  <c r="D5" i="2"/>
  <c r="C5" i="2"/>
  <c r="K36" i="5" l="1"/>
  <c r="K38" i="5" s="1"/>
  <c r="K7" i="5" l="1"/>
  <c r="F37" i="2" l="1"/>
  <c r="F37" i="4"/>
  <c r="E37" i="4"/>
  <c r="D37" i="4"/>
  <c r="C7" i="4"/>
  <c r="C37" i="4" s="1"/>
  <c r="E7" i="2"/>
  <c r="E37" i="2" s="1"/>
  <c r="D7" i="2"/>
  <c r="D37" i="2" s="1"/>
  <c r="C7" i="2"/>
  <c r="C37" i="2" s="1"/>
  <c r="J7" i="5" l="1"/>
  <c r="I7" i="5"/>
  <c r="H7" i="5"/>
  <c r="H37" i="5" s="1"/>
  <c r="G7" i="5"/>
  <c r="G37" i="5" s="1"/>
  <c r="F7" i="5"/>
  <c r="F37" i="5" s="1"/>
  <c r="E7" i="5"/>
  <c r="E37" i="5" s="1"/>
  <c r="D7" i="5"/>
  <c r="D37" i="5" s="1"/>
  <c r="C7" i="5"/>
  <c r="C37" i="5" s="1"/>
  <c r="L17" i="3"/>
  <c r="M14" i="3"/>
  <c r="M36" i="3" s="1"/>
  <c r="M38" i="3" s="1"/>
  <c r="L14" i="3"/>
  <c r="L36" i="3" s="1"/>
  <c r="L38" i="3" s="1"/>
  <c r="M7" i="3"/>
  <c r="L7" i="3"/>
  <c r="J7" i="3"/>
  <c r="I7" i="3"/>
  <c r="L17" i="2"/>
  <c r="M36" i="2"/>
  <c r="M38" i="2" s="1"/>
  <c r="M38" i="5"/>
  <c r="L38" i="5"/>
  <c r="O35" i="5"/>
  <c r="N35" i="5"/>
  <c r="J35" i="5"/>
  <c r="I35" i="5"/>
  <c r="H35" i="5"/>
  <c r="G35" i="5"/>
  <c r="F35" i="5"/>
  <c r="E35" i="5"/>
  <c r="C35" i="5"/>
  <c r="O32" i="5"/>
  <c r="N32" i="5"/>
  <c r="J32" i="5"/>
  <c r="I32" i="5"/>
  <c r="H32" i="5"/>
  <c r="G32" i="5"/>
  <c r="F32" i="5"/>
  <c r="E32" i="5"/>
  <c r="C32" i="5"/>
  <c r="O29" i="5"/>
  <c r="N29" i="5"/>
  <c r="J29" i="5"/>
  <c r="I29" i="5"/>
  <c r="H29" i="5"/>
  <c r="G29" i="5"/>
  <c r="F29" i="5"/>
  <c r="E29" i="5"/>
  <c r="C29" i="5"/>
  <c r="O26" i="5"/>
  <c r="N26" i="5"/>
  <c r="J26" i="5"/>
  <c r="I26" i="5"/>
  <c r="H26" i="5"/>
  <c r="G26" i="5"/>
  <c r="F26" i="5"/>
  <c r="E26" i="5"/>
  <c r="C26" i="5"/>
  <c r="O23" i="5"/>
  <c r="N23" i="5"/>
  <c r="J23" i="5"/>
  <c r="I23" i="5"/>
  <c r="H23" i="5"/>
  <c r="G23" i="5"/>
  <c r="F23" i="5"/>
  <c r="E23" i="5"/>
  <c r="D23" i="5"/>
  <c r="C23" i="5"/>
  <c r="O20" i="5"/>
  <c r="N20" i="5"/>
  <c r="J20" i="5"/>
  <c r="I20" i="5"/>
  <c r="H20" i="5"/>
  <c r="G20" i="5"/>
  <c r="F20" i="5"/>
  <c r="E20" i="5"/>
  <c r="D20" i="5"/>
  <c r="C20" i="5"/>
  <c r="O17" i="5"/>
  <c r="N17" i="5"/>
  <c r="J17" i="5"/>
  <c r="I17" i="5"/>
  <c r="H17" i="5"/>
  <c r="G17" i="5"/>
  <c r="F17" i="5"/>
  <c r="E17" i="5"/>
  <c r="D17" i="5"/>
  <c r="C17" i="5"/>
  <c r="O14" i="5"/>
  <c r="N14" i="5"/>
  <c r="J14" i="5"/>
  <c r="I14" i="5"/>
  <c r="H14" i="5"/>
  <c r="G14" i="5"/>
  <c r="F14" i="5"/>
  <c r="E14" i="5"/>
  <c r="D14" i="5"/>
  <c r="C14" i="5"/>
  <c r="O11" i="5"/>
  <c r="O36" i="5" s="1"/>
  <c r="O38" i="5" s="1"/>
  <c r="N11" i="5"/>
  <c r="N36" i="5" s="1"/>
  <c r="N38" i="5" s="1"/>
  <c r="J11" i="5"/>
  <c r="I11" i="5"/>
  <c r="H11" i="5"/>
  <c r="G11" i="5"/>
  <c r="F11" i="5"/>
  <c r="E11" i="5"/>
  <c r="C11" i="5"/>
  <c r="O7" i="5"/>
  <c r="N7" i="5"/>
  <c r="M38" i="4"/>
  <c r="L38" i="4"/>
  <c r="O35" i="4"/>
  <c r="N35" i="4"/>
  <c r="J35" i="4"/>
  <c r="I35" i="4"/>
  <c r="H35" i="4"/>
  <c r="G35" i="4"/>
  <c r="F35" i="4"/>
  <c r="E35" i="4"/>
  <c r="C35" i="4"/>
  <c r="O32" i="4"/>
  <c r="N32" i="4"/>
  <c r="J32" i="4"/>
  <c r="I32" i="4"/>
  <c r="H32" i="4"/>
  <c r="G32" i="4"/>
  <c r="F32" i="4"/>
  <c r="E32" i="4"/>
  <c r="C32" i="4"/>
  <c r="O29" i="4"/>
  <c r="N29" i="4"/>
  <c r="J29" i="4"/>
  <c r="I29" i="4"/>
  <c r="H29" i="4"/>
  <c r="G29" i="4"/>
  <c r="F29" i="4"/>
  <c r="E29" i="4"/>
  <c r="C29" i="4"/>
  <c r="O26" i="4"/>
  <c r="N26" i="4"/>
  <c r="J26" i="4"/>
  <c r="I26" i="4"/>
  <c r="H26" i="4"/>
  <c r="G26" i="4"/>
  <c r="F26" i="4"/>
  <c r="E26" i="4"/>
  <c r="C26" i="4"/>
  <c r="O23" i="4"/>
  <c r="N23" i="4"/>
  <c r="J23" i="4"/>
  <c r="I23" i="4"/>
  <c r="H23" i="4"/>
  <c r="G23" i="4"/>
  <c r="F23" i="4"/>
  <c r="E23" i="4"/>
  <c r="D23" i="4"/>
  <c r="C23" i="4"/>
  <c r="O20" i="4"/>
  <c r="N20" i="4"/>
  <c r="J20" i="4"/>
  <c r="I20" i="4"/>
  <c r="H20" i="4"/>
  <c r="G20" i="4"/>
  <c r="F20" i="4"/>
  <c r="E20" i="4"/>
  <c r="D20" i="4"/>
  <c r="C20" i="4"/>
  <c r="O17" i="4"/>
  <c r="N17" i="4"/>
  <c r="J17" i="4"/>
  <c r="I17" i="4"/>
  <c r="H17" i="4"/>
  <c r="G17" i="4"/>
  <c r="F17" i="4"/>
  <c r="E17" i="4"/>
  <c r="D17" i="4"/>
  <c r="C17" i="4"/>
  <c r="O14" i="4"/>
  <c r="N14" i="4"/>
  <c r="K38" i="4"/>
  <c r="J14" i="4"/>
  <c r="I14" i="4"/>
  <c r="H14" i="4"/>
  <c r="G14" i="4"/>
  <c r="F14" i="4"/>
  <c r="E14" i="4"/>
  <c r="D14" i="4"/>
  <c r="C14" i="4"/>
  <c r="O11" i="4"/>
  <c r="N11" i="4"/>
  <c r="N36" i="4" s="1"/>
  <c r="N38" i="4" s="1"/>
  <c r="J11" i="4"/>
  <c r="I11" i="4"/>
  <c r="H11" i="4"/>
  <c r="G11" i="4"/>
  <c r="F11" i="4"/>
  <c r="E11" i="4"/>
  <c r="C11" i="4"/>
  <c r="O7" i="4"/>
  <c r="N7" i="4"/>
  <c r="O35" i="3"/>
  <c r="N35" i="3"/>
  <c r="K35" i="3"/>
  <c r="J35" i="3"/>
  <c r="I35" i="3"/>
  <c r="H35" i="3"/>
  <c r="G35" i="3"/>
  <c r="F35" i="3"/>
  <c r="E35" i="3"/>
  <c r="C35" i="3"/>
  <c r="O32" i="3"/>
  <c r="N32" i="3"/>
  <c r="K32" i="3"/>
  <c r="J32" i="3"/>
  <c r="I32" i="3"/>
  <c r="H32" i="3"/>
  <c r="G32" i="3"/>
  <c r="F32" i="3"/>
  <c r="E32" i="3"/>
  <c r="C32" i="3"/>
  <c r="O29" i="3"/>
  <c r="N29" i="3"/>
  <c r="K29" i="3"/>
  <c r="J29" i="3"/>
  <c r="I29" i="3"/>
  <c r="H29" i="3"/>
  <c r="G29" i="3"/>
  <c r="F29" i="3"/>
  <c r="E29" i="3"/>
  <c r="C29" i="3"/>
  <c r="O26" i="3"/>
  <c r="N26" i="3"/>
  <c r="K26" i="3"/>
  <c r="J26" i="3"/>
  <c r="I26" i="3"/>
  <c r="H26" i="3"/>
  <c r="G26" i="3"/>
  <c r="F26" i="3"/>
  <c r="E26" i="3"/>
  <c r="C26" i="3"/>
  <c r="O23" i="3"/>
  <c r="N23" i="3"/>
  <c r="K23" i="3"/>
  <c r="J23" i="3"/>
  <c r="I23" i="3"/>
  <c r="H23" i="3"/>
  <c r="G23" i="3"/>
  <c r="F23" i="3"/>
  <c r="E23" i="3"/>
  <c r="D23" i="3"/>
  <c r="C23" i="3"/>
  <c r="O20" i="3"/>
  <c r="N20" i="3"/>
  <c r="K20" i="3"/>
  <c r="J20" i="3"/>
  <c r="I20" i="3"/>
  <c r="H20" i="3"/>
  <c r="G20" i="3"/>
  <c r="F20" i="3"/>
  <c r="E20" i="3"/>
  <c r="D20" i="3"/>
  <c r="C20" i="3"/>
  <c r="O17" i="3"/>
  <c r="N17" i="3"/>
  <c r="K17" i="3"/>
  <c r="J17" i="3"/>
  <c r="I17" i="3"/>
  <c r="H17" i="3"/>
  <c r="G17" i="3"/>
  <c r="F17" i="3"/>
  <c r="E17" i="3"/>
  <c r="D17" i="3"/>
  <c r="C17" i="3"/>
  <c r="O14" i="3"/>
  <c r="N14" i="3"/>
  <c r="K14" i="3"/>
  <c r="J14" i="3"/>
  <c r="I14" i="3"/>
  <c r="H14" i="3"/>
  <c r="G14" i="3"/>
  <c r="F14" i="3"/>
  <c r="E14" i="3"/>
  <c r="D14" i="3"/>
  <c r="C14" i="3"/>
  <c r="O11" i="3"/>
  <c r="N11" i="3"/>
  <c r="N36" i="3" s="1"/>
  <c r="N38" i="3" s="1"/>
  <c r="K11" i="3"/>
  <c r="J11" i="3"/>
  <c r="I11" i="3"/>
  <c r="H11" i="3"/>
  <c r="G11" i="3"/>
  <c r="F11" i="3"/>
  <c r="F36" i="3" s="1"/>
  <c r="E11" i="3"/>
  <c r="C11" i="3"/>
  <c r="O7" i="3"/>
  <c r="N7" i="3"/>
  <c r="K7" i="3"/>
  <c r="H7" i="3"/>
  <c r="H37" i="3" s="1"/>
  <c r="G7" i="3"/>
  <c r="G37" i="3" s="1"/>
  <c r="F7" i="3"/>
  <c r="F37" i="3" s="1"/>
  <c r="E7" i="3"/>
  <c r="E37" i="3" s="1"/>
  <c r="D7" i="3"/>
  <c r="D37" i="3" s="1"/>
  <c r="C7" i="3"/>
  <c r="C37" i="3" s="1"/>
  <c r="D23" i="2"/>
  <c r="K20" i="2"/>
  <c r="J20" i="2"/>
  <c r="I20" i="2"/>
  <c r="H20" i="2"/>
  <c r="G20" i="2"/>
  <c r="F20" i="2"/>
  <c r="E20" i="2"/>
  <c r="D20" i="2"/>
  <c r="K17" i="2"/>
  <c r="J17" i="2"/>
  <c r="I17" i="2"/>
  <c r="H17" i="2"/>
  <c r="G17" i="2"/>
  <c r="F17" i="2"/>
  <c r="E17" i="2"/>
  <c r="D17" i="2"/>
  <c r="H37" i="2"/>
  <c r="D14" i="2"/>
  <c r="C14" i="2"/>
  <c r="C17" i="2"/>
  <c r="C11" i="2"/>
  <c r="C20" i="2"/>
  <c r="C23" i="2"/>
  <c r="C26" i="2"/>
  <c r="C29" i="2"/>
  <c r="C32" i="2"/>
  <c r="C35" i="2"/>
  <c r="E11" i="2"/>
  <c r="E26" i="2"/>
  <c r="E29" i="2"/>
  <c r="E32" i="2"/>
  <c r="E35" i="2"/>
  <c r="F11" i="2"/>
  <c r="F26" i="2"/>
  <c r="F29" i="2"/>
  <c r="F32" i="2"/>
  <c r="F35" i="2"/>
  <c r="G11" i="2"/>
  <c r="G26" i="2"/>
  <c r="G29" i="2"/>
  <c r="G32" i="2"/>
  <c r="G35" i="2"/>
  <c r="H11" i="2"/>
  <c r="H26" i="2"/>
  <c r="H29" i="2"/>
  <c r="H32" i="2"/>
  <c r="H35" i="2"/>
  <c r="I11" i="2"/>
  <c r="I26" i="2"/>
  <c r="I29" i="2"/>
  <c r="I32" i="2"/>
  <c r="I35" i="2"/>
  <c r="J11" i="2"/>
  <c r="J26" i="2"/>
  <c r="J29" i="2"/>
  <c r="J32" i="2"/>
  <c r="J35" i="2"/>
  <c r="K11" i="2"/>
  <c r="K26" i="2"/>
  <c r="K29" i="2"/>
  <c r="K32" i="2"/>
  <c r="K35" i="2"/>
  <c r="N11" i="2"/>
  <c r="N17" i="2"/>
  <c r="N20" i="2"/>
  <c r="N26" i="2"/>
  <c r="N29" i="2"/>
  <c r="N32" i="2"/>
  <c r="N35" i="2"/>
  <c r="O11" i="2"/>
  <c r="O17" i="2"/>
  <c r="O20" i="2"/>
  <c r="O26" i="2"/>
  <c r="O29" i="2"/>
  <c r="O32" i="2"/>
  <c r="O35" i="2"/>
  <c r="H36" i="4" l="1"/>
  <c r="H38" i="4" s="1"/>
  <c r="F38" i="3"/>
  <c r="O36" i="3"/>
  <c r="O38" i="3" s="1"/>
  <c r="I36" i="4"/>
  <c r="I38" i="4" s="1"/>
  <c r="K36" i="3"/>
  <c r="K38" i="3" s="1"/>
  <c r="O36" i="4"/>
  <c r="O38" i="4" s="1"/>
  <c r="J36" i="4"/>
  <c r="J38" i="4" s="1"/>
  <c r="O36" i="2"/>
  <c r="O38" i="2" s="1"/>
  <c r="N36" i="2"/>
  <c r="N38" i="2" s="1"/>
  <c r="L36" i="2"/>
  <c r="L38" i="2" s="1"/>
  <c r="I36" i="2"/>
  <c r="I38" i="2" s="1"/>
  <c r="H36" i="2"/>
  <c r="H38" i="2" s="1"/>
  <c r="J36" i="2"/>
  <c r="J38" i="2" s="1"/>
  <c r="G36" i="2"/>
  <c r="G38" i="2" s="1"/>
  <c r="K36" i="2"/>
  <c r="K38" i="2" s="1"/>
  <c r="G36" i="4"/>
  <c r="G38" i="4" s="1"/>
  <c r="J36" i="5"/>
  <c r="J38" i="5" s="1"/>
  <c r="H36" i="3"/>
  <c r="H38" i="3" s="1"/>
  <c r="F36" i="2"/>
  <c r="F38" i="2" s="1"/>
  <c r="D36" i="2"/>
  <c r="D38" i="2" s="1"/>
  <c r="J36" i="3"/>
  <c r="J38" i="3" s="1"/>
  <c r="I36" i="3"/>
  <c r="I38" i="3" s="1"/>
  <c r="G36" i="3"/>
  <c r="G38" i="3" s="1"/>
  <c r="E36" i="3"/>
  <c r="E38" i="3" s="1"/>
  <c r="D36" i="3"/>
  <c r="D38" i="3" s="1"/>
  <c r="F36" i="4"/>
  <c r="F38" i="4" s="1"/>
  <c r="E36" i="4"/>
  <c r="E38" i="4" s="1"/>
  <c r="H36" i="5"/>
  <c r="H38" i="5" s="1"/>
  <c r="F36" i="5"/>
  <c r="F38" i="5" s="1"/>
  <c r="E36" i="5"/>
  <c r="E38" i="5" s="1"/>
  <c r="D36" i="5"/>
  <c r="D38" i="5" s="1"/>
  <c r="E36" i="2"/>
  <c r="E38" i="2" s="1"/>
  <c r="C36" i="2"/>
  <c r="C38" i="2" s="1"/>
  <c r="C36" i="3"/>
  <c r="C38" i="3" s="1"/>
  <c r="C36" i="5"/>
  <c r="C38" i="5" s="1"/>
  <c r="D36" i="4"/>
  <c r="D38" i="4" s="1"/>
  <c r="D39" i="4" s="1"/>
  <c r="C36" i="4"/>
  <c r="C38" i="4" s="1"/>
  <c r="G36" i="5"/>
  <c r="G38" i="5" s="1"/>
  <c r="I36" i="5"/>
  <c r="I38" i="5" s="1"/>
  <c r="E39" i="4" l="1"/>
  <c r="F39" i="4" s="1"/>
  <c r="G39" i="4" s="1"/>
  <c r="H39" i="4" s="1"/>
  <c r="I39" i="4" s="1"/>
  <c r="J39" i="4" s="1"/>
  <c r="K39" i="4" s="1"/>
  <c r="L39" i="4" s="1"/>
  <c r="M39" i="4" s="1"/>
  <c r="N39" i="4" s="1"/>
  <c r="O39" i="4" s="1"/>
  <c r="F41" i="4" s="1"/>
  <c r="F44" i="4" s="1"/>
  <c r="L42" i="4" s="1"/>
  <c r="H43" i="4" s="1"/>
  <c r="D39" i="2"/>
  <c r="E39" i="2" s="1"/>
  <c r="F39" i="2" s="1"/>
  <c r="G39" i="2" s="1"/>
  <c r="H39" i="2" s="1"/>
  <c r="I39" i="2" s="1"/>
  <c r="J39" i="2" s="1"/>
  <c r="K39" i="2" s="1"/>
  <c r="L39" i="2" s="1"/>
  <c r="M39" i="2" s="1"/>
  <c r="N39" i="2" s="1"/>
  <c r="O39" i="2" s="1"/>
  <c r="F41" i="3"/>
  <c r="F44" i="3" s="1"/>
  <c r="L42" i="3" s="1"/>
  <c r="H43" i="3" s="1"/>
  <c r="F41" i="5"/>
  <c r="F44" i="5" s="1"/>
  <c r="L42" i="5" s="1"/>
  <c r="H43" i="5" s="1"/>
  <c r="F41" i="2" l="1"/>
  <c r="F44" i="2" s="1"/>
  <c r="L42" i="2" s="1"/>
  <c r="H43" i="2" s="1"/>
</calcChain>
</file>

<file path=xl/sharedStrings.xml><?xml version="1.0" encoding="utf-8"?>
<sst xmlns="http://schemas.openxmlformats.org/spreadsheetml/2006/main" count="376" uniqueCount="132">
  <si>
    <t>Ａ－１</t>
    <phoneticPr fontId="1"/>
  </si>
  <si>
    <t>防護対象物</t>
    <rPh sb="0" eb="2">
      <t>ボウゴ</t>
    </rPh>
    <rPh sb="2" eb="4">
      <t>タイショウ</t>
    </rPh>
    <rPh sb="4" eb="5">
      <t>ブツ</t>
    </rPh>
    <phoneticPr fontId="1"/>
  </si>
  <si>
    <t>Ａ－２</t>
    <phoneticPr fontId="1"/>
  </si>
  <si>
    <t>消防設備の種類</t>
    <rPh sb="0" eb="2">
      <t>ショウボウ</t>
    </rPh>
    <rPh sb="2" eb="4">
      <t>セツビ</t>
    </rPh>
    <rPh sb="5" eb="7">
      <t>シュルイ</t>
    </rPh>
    <phoneticPr fontId="1"/>
  </si>
  <si>
    <t>スプリンクラー設備</t>
    <rPh sb="7" eb="9">
      <t>セツビ</t>
    </rPh>
    <phoneticPr fontId="1"/>
  </si>
  <si>
    <t>Ａ－３</t>
    <phoneticPr fontId="1"/>
  </si>
  <si>
    <t>装置方式</t>
    <rPh sb="0" eb="2">
      <t>ソウチ</t>
    </rPh>
    <rPh sb="2" eb="4">
      <t>ホウシキ</t>
    </rPh>
    <phoneticPr fontId="1"/>
  </si>
  <si>
    <t>Ａ－４</t>
    <phoneticPr fontId="1"/>
  </si>
  <si>
    <t>加圧方式</t>
    <rPh sb="0" eb="2">
      <t>カアツ</t>
    </rPh>
    <rPh sb="2" eb="4">
      <t>ホウシキ</t>
    </rPh>
    <phoneticPr fontId="1"/>
  </si>
  <si>
    <t>Ａ－５</t>
    <phoneticPr fontId="1"/>
  </si>
  <si>
    <t>設備概要</t>
    <rPh sb="0" eb="2">
      <t>セツビ</t>
    </rPh>
    <rPh sb="2" eb="4">
      <t>ガイヨウ</t>
    </rPh>
    <phoneticPr fontId="1"/>
  </si>
  <si>
    <t>Ａ－６</t>
    <phoneticPr fontId="1"/>
  </si>
  <si>
    <t>本設備に使用する主要機材</t>
    <rPh sb="0" eb="1">
      <t>ホン</t>
    </rPh>
    <rPh sb="1" eb="3">
      <t>セツビ</t>
    </rPh>
    <rPh sb="4" eb="6">
      <t>シヨウ</t>
    </rPh>
    <rPh sb="8" eb="10">
      <t>シュヨウ</t>
    </rPh>
    <rPh sb="10" eb="12">
      <t>キザイ</t>
    </rPh>
    <phoneticPr fontId="1"/>
  </si>
  <si>
    <t>名称</t>
    <rPh sb="0" eb="2">
      <t>メイショウ</t>
    </rPh>
    <phoneticPr fontId="1"/>
  </si>
  <si>
    <t>個数</t>
    <rPh sb="0" eb="2">
      <t>コスウ</t>
    </rPh>
    <phoneticPr fontId="1"/>
  </si>
  <si>
    <t>備考</t>
    <rPh sb="0" eb="2">
      <t>ビコウ</t>
    </rPh>
    <phoneticPr fontId="1"/>
  </si>
  <si>
    <t>１台</t>
    <rPh sb="1" eb="2">
      <t>ダイ</t>
    </rPh>
    <phoneticPr fontId="1"/>
  </si>
  <si>
    <t>ユニット型</t>
    <rPh sb="4" eb="5">
      <t>ガタ</t>
    </rPh>
    <phoneticPr fontId="1"/>
  </si>
  <si>
    <t>送水口</t>
    <rPh sb="0" eb="2">
      <t>ソウスイ</t>
    </rPh>
    <rPh sb="2" eb="3">
      <t>コウ</t>
    </rPh>
    <phoneticPr fontId="1"/>
  </si>
  <si>
    <t>警報盤</t>
    <rPh sb="0" eb="2">
      <t>ケイホウ</t>
    </rPh>
    <rPh sb="2" eb="3">
      <t>バン</t>
    </rPh>
    <phoneticPr fontId="1"/>
  </si>
  <si>
    <t>ユニット組み込み</t>
    <rPh sb="4" eb="7">
      <t>クミコ</t>
    </rPh>
    <phoneticPr fontId="1"/>
  </si>
  <si>
    <t>オリフィス型</t>
    <rPh sb="5" eb="6">
      <t>ガタ</t>
    </rPh>
    <phoneticPr fontId="1"/>
  </si>
  <si>
    <t>（双口）６５×６５×１００</t>
    <rPh sb="1" eb="2">
      <t>ソウ</t>
    </rPh>
    <rPh sb="2" eb="3">
      <t>コウ</t>
    </rPh>
    <phoneticPr fontId="1"/>
  </si>
  <si>
    <t>オリフィス・圧力計付</t>
    <rPh sb="6" eb="8">
      <t>アツリョク</t>
    </rPh>
    <rPh sb="8" eb="9">
      <t>ケイ</t>
    </rPh>
    <rPh sb="9" eb="10">
      <t>ツキ</t>
    </rPh>
    <phoneticPr fontId="1"/>
  </si>
  <si>
    <t>閉鎖型　湿式スプリンクラー方式</t>
    <rPh sb="0" eb="3">
      <t>ヘイサガタ</t>
    </rPh>
    <rPh sb="4" eb="5">
      <t>シツド</t>
    </rPh>
    <rPh sb="5" eb="6">
      <t>シキ</t>
    </rPh>
    <rPh sb="13" eb="15">
      <t>ホウシキ</t>
    </rPh>
    <phoneticPr fontId="1"/>
  </si>
  <si>
    <t>本設備は加圧送水装置により常時配管内に一定の圧力の水が充満され</t>
    <rPh sb="0" eb="1">
      <t>ホン</t>
    </rPh>
    <rPh sb="1" eb="3">
      <t>セツビ</t>
    </rPh>
    <rPh sb="4" eb="6">
      <t>カアツ</t>
    </rPh>
    <rPh sb="6" eb="8">
      <t>ソウスイ</t>
    </rPh>
    <rPh sb="8" eb="10">
      <t>ソウチ</t>
    </rPh>
    <rPh sb="13" eb="15">
      <t>ジョウジ</t>
    </rPh>
    <rPh sb="15" eb="17">
      <t>ハイカン</t>
    </rPh>
    <rPh sb="17" eb="18">
      <t>ナイ</t>
    </rPh>
    <rPh sb="19" eb="21">
      <t>イッテイ</t>
    </rPh>
    <rPh sb="22" eb="24">
      <t>アツリョク</t>
    </rPh>
    <rPh sb="25" eb="26">
      <t>ミズ</t>
    </rPh>
    <rPh sb="27" eb="29">
      <t>ジュウマン</t>
    </rPh>
    <phoneticPr fontId="1"/>
  </si>
  <si>
    <t>ており、各階天井に設けられたスプリンクラーヘッドが、火災の際その熱気</t>
    <rPh sb="4" eb="5">
      <t>カク</t>
    </rPh>
    <rPh sb="5" eb="6">
      <t>カイ</t>
    </rPh>
    <rPh sb="6" eb="8">
      <t>テンジョウ</t>
    </rPh>
    <rPh sb="9" eb="10">
      <t>モウ</t>
    </rPh>
    <rPh sb="26" eb="28">
      <t>カサイ</t>
    </rPh>
    <rPh sb="29" eb="30">
      <t>サイ</t>
    </rPh>
    <rPh sb="32" eb="34">
      <t>ネッキ</t>
    </rPh>
    <phoneticPr fontId="1"/>
  </si>
  <si>
    <t>により、ヘッドの可溶合金部が分解開放し、散水が始まる。</t>
    <rPh sb="8" eb="10">
      <t>カヨウ</t>
    </rPh>
    <rPh sb="10" eb="12">
      <t>ゴウキン</t>
    </rPh>
    <rPh sb="12" eb="13">
      <t>ブ</t>
    </rPh>
    <rPh sb="14" eb="16">
      <t>ブンカイ</t>
    </rPh>
    <rPh sb="16" eb="18">
      <t>カイホウ</t>
    </rPh>
    <rPh sb="20" eb="22">
      <t>サンスイ</t>
    </rPh>
    <rPh sb="23" eb="24">
      <t>ハジ</t>
    </rPh>
    <phoneticPr fontId="1"/>
  </si>
  <si>
    <t>スプリンクラーヘッド作動と同時に各階に設けられたアラームバルブの圧力</t>
    <rPh sb="10" eb="12">
      <t>サドウ</t>
    </rPh>
    <rPh sb="13" eb="15">
      <t>ドウジ</t>
    </rPh>
    <rPh sb="16" eb="17">
      <t>カク</t>
    </rPh>
    <rPh sb="17" eb="18">
      <t>カイ</t>
    </rPh>
    <rPh sb="19" eb="20">
      <t>モウ</t>
    </rPh>
    <rPh sb="32" eb="34">
      <t>アツリョク</t>
    </rPh>
    <phoneticPr fontId="1"/>
  </si>
  <si>
    <t>火災発生を知らせる。</t>
    <rPh sb="0" eb="2">
      <t>カサイ</t>
    </rPh>
    <rPh sb="2" eb="4">
      <t>ハッセイ</t>
    </rPh>
    <rPh sb="5" eb="6">
      <t>シ</t>
    </rPh>
    <phoneticPr fontId="1"/>
  </si>
  <si>
    <t>散水による配管内の圧力低下により、圧力タンクの圧力スイッチが作動し</t>
    <rPh sb="0" eb="2">
      <t>サンスイ</t>
    </rPh>
    <rPh sb="5" eb="7">
      <t>ハイカン</t>
    </rPh>
    <rPh sb="7" eb="8">
      <t>ナイ</t>
    </rPh>
    <rPh sb="9" eb="11">
      <t>アツリョク</t>
    </rPh>
    <rPh sb="11" eb="13">
      <t>テイカ</t>
    </rPh>
    <rPh sb="17" eb="19">
      <t>アツリョク</t>
    </rPh>
    <rPh sb="23" eb="25">
      <t>アツリョク</t>
    </rPh>
    <rPh sb="30" eb="32">
      <t>サドウ</t>
    </rPh>
    <phoneticPr fontId="1"/>
  </si>
  <si>
    <t>加圧送水装置が起動して、連続放水を行い消火をする。</t>
    <rPh sb="0" eb="2">
      <t>カアツ</t>
    </rPh>
    <rPh sb="2" eb="4">
      <t>ソウスイ</t>
    </rPh>
    <rPh sb="4" eb="6">
      <t>ソウチ</t>
    </rPh>
    <rPh sb="7" eb="9">
      <t>キドウ</t>
    </rPh>
    <rPh sb="12" eb="14">
      <t>レンゾク</t>
    </rPh>
    <rPh sb="14" eb="16">
      <t>ホウスイ</t>
    </rPh>
    <rPh sb="17" eb="18">
      <t>オコナ</t>
    </rPh>
    <rPh sb="19" eb="21">
      <t>ショウカ</t>
    </rPh>
    <phoneticPr fontId="1"/>
  </si>
  <si>
    <t>スプリンクラーポンプ</t>
    <phoneticPr fontId="1"/>
  </si>
  <si>
    <t>（モーター駆動式）</t>
    <rPh sb="5" eb="7">
      <t>クドウ</t>
    </rPh>
    <rPh sb="7" eb="8">
      <t>シキ</t>
    </rPh>
    <phoneticPr fontId="1"/>
  </si>
  <si>
    <t>ポンプ起動盤</t>
    <rPh sb="3" eb="5">
      <t>キドウ</t>
    </rPh>
    <rPh sb="5" eb="6">
      <t>バン</t>
    </rPh>
    <phoneticPr fontId="1"/>
  </si>
  <si>
    <t>流量計</t>
    <rPh sb="0" eb="3">
      <t>リュウリョウケイ</t>
    </rPh>
    <phoneticPr fontId="1"/>
  </si>
  <si>
    <t>圧力タンク</t>
    <rPh sb="0" eb="2">
      <t>アツリョク</t>
    </rPh>
    <phoneticPr fontId="1"/>
  </si>
  <si>
    <t>スプリンクラーヘッド</t>
    <phoneticPr fontId="1"/>
  </si>
  <si>
    <t>アラームバルブセット</t>
    <phoneticPr fontId="1"/>
  </si>
  <si>
    <t>管末試験弁</t>
    <rPh sb="0" eb="1">
      <t>クダ</t>
    </rPh>
    <rPh sb="1" eb="2">
      <t>カンマツ</t>
    </rPh>
    <rPh sb="2" eb="4">
      <t>シケン</t>
    </rPh>
    <rPh sb="4" eb="5">
      <t>ベン</t>
    </rPh>
    <phoneticPr fontId="1"/>
  </si>
  <si>
    <t>Ａ－７</t>
    <phoneticPr fontId="1"/>
  </si>
  <si>
    <t>スプリンクラーヘッドの個数の決定</t>
    <rPh sb="11" eb="13">
      <t>コスウ</t>
    </rPh>
    <rPh sb="14" eb="16">
      <t>ケッテイ</t>
    </rPh>
    <phoneticPr fontId="1"/>
  </si>
  <si>
    <t>Ａ－８</t>
    <phoneticPr fontId="1"/>
  </si>
  <si>
    <t>防護対象物は耐火建築物であるので１のヘッドより水平距離が</t>
    <rPh sb="0" eb="2">
      <t>ボウゴ</t>
    </rPh>
    <rPh sb="2" eb="4">
      <t>タイショウ</t>
    </rPh>
    <rPh sb="4" eb="5">
      <t>ブツ</t>
    </rPh>
    <rPh sb="6" eb="8">
      <t>タイカ</t>
    </rPh>
    <rPh sb="8" eb="10">
      <t>ケンチク</t>
    </rPh>
    <rPh sb="10" eb="11">
      <t>ブツ</t>
    </rPh>
    <rPh sb="23" eb="25">
      <t>スイヘイ</t>
    </rPh>
    <rPh sb="25" eb="27">
      <t>キョリ</t>
    </rPh>
    <phoneticPr fontId="1"/>
  </si>
  <si>
    <t>仕様書</t>
    <rPh sb="0" eb="3">
      <t>シヨウショ</t>
    </rPh>
    <phoneticPr fontId="1"/>
  </si>
  <si>
    <t>設備名</t>
    <rPh sb="0" eb="2">
      <t>セツビ</t>
    </rPh>
    <rPh sb="2" eb="3">
      <t>メイ</t>
    </rPh>
    <phoneticPr fontId="1"/>
  </si>
  <si>
    <t>件名</t>
    <rPh sb="0" eb="2">
      <t>ケンメイ</t>
    </rPh>
    <phoneticPr fontId="1"/>
  </si>
  <si>
    <t>区間</t>
    <rPh sb="0" eb="2">
      <t>クカン</t>
    </rPh>
    <phoneticPr fontId="1"/>
  </si>
  <si>
    <t>管の呼び径（Ａ）</t>
    <rPh sb="0" eb="1">
      <t>カン</t>
    </rPh>
    <rPh sb="2" eb="3">
      <t>ヨ</t>
    </rPh>
    <rPh sb="4" eb="5">
      <t>ケイ</t>
    </rPh>
    <phoneticPr fontId="1"/>
  </si>
  <si>
    <t>ヘッドの個数(個）</t>
    <rPh sb="4" eb="6">
      <t>コスウ</t>
    </rPh>
    <rPh sb="7" eb="8">
      <t>コ</t>
    </rPh>
    <phoneticPr fontId="1"/>
  </si>
  <si>
    <t>流量（㍑/min)</t>
    <rPh sb="0" eb="2">
      <t>リュウリョウ</t>
    </rPh>
    <phoneticPr fontId="1"/>
  </si>
  <si>
    <t>直管長（ｍ）</t>
    <rPh sb="0" eb="1">
      <t>チョク</t>
    </rPh>
    <rPh sb="1" eb="2">
      <t>カン</t>
    </rPh>
    <rPh sb="2" eb="3">
      <t>チョウ</t>
    </rPh>
    <phoneticPr fontId="1"/>
  </si>
  <si>
    <t>４５°エルボ</t>
    <phoneticPr fontId="1"/>
  </si>
  <si>
    <t>９０°エルボ</t>
    <phoneticPr fontId="1"/>
  </si>
  <si>
    <t>ﾁｰｽﾟ･ｸﾛｽ（分流90°）</t>
    <rPh sb="9" eb="11">
      <t>ブンリュウ</t>
    </rPh>
    <phoneticPr fontId="1"/>
  </si>
  <si>
    <t>仕切弁</t>
    <rPh sb="0" eb="2">
      <t>シキリ</t>
    </rPh>
    <rPh sb="2" eb="3">
      <t>ベン</t>
    </rPh>
    <phoneticPr fontId="1"/>
  </si>
  <si>
    <t>逆止弁</t>
    <rPh sb="0" eb="1">
      <t>ギャク</t>
    </rPh>
    <rPh sb="1" eb="2">
      <t>シ</t>
    </rPh>
    <rPh sb="2" eb="3">
      <t>ベン</t>
    </rPh>
    <phoneticPr fontId="1"/>
  </si>
  <si>
    <t>アラーム弁</t>
    <rPh sb="4" eb="5">
      <t>ベン</t>
    </rPh>
    <phoneticPr fontId="1"/>
  </si>
  <si>
    <t>一斉開放弁</t>
    <rPh sb="0" eb="2">
      <t>イッセイ</t>
    </rPh>
    <rPh sb="2" eb="4">
      <t>カイホウ</t>
    </rPh>
    <rPh sb="4" eb="5">
      <t>ベン</t>
    </rPh>
    <phoneticPr fontId="1"/>
  </si>
  <si>
    <t>玉型弁</t>
    <rPh sb="0" eb="1">
      <t>タマ</t>
    </rPh>
    <rPh sb="1" eb="2">
      <t>ガタ</t>
    </rPh>
    <rPh sb="2" eb="3">
      <t>ベン</t>
    </rPh>
    <phoneticPr fontId="1"/>
  </si>
  <si>
    <t>アングル弁</t>
    <rPh sb="4" eb="5">
      <t>ベン</t>
    </rPh>
    <phoneticPr fontId="1"/>
  </si>
  <si>
    <t>全等価管長</t>
    <rPh sb="0" eb="1">
      <t>ゼン</t>
    </rPh>
    <rPh sb="1" eb="3">
      <t>トウカ</t>
    </rPh>
    <rPh sb="3" eb="5">
      <t>カンチョウ</t>
    </rPh>
    <phoneticPr fontId="1"/>
  </si>
  <si>
    <t>管長１ｍ当たりの摩擦損失水頭</t>
    <rPh sb="0" eb="2">
      <t>カンチョウ</t>
    </rPh>
    <rPh sb="4" eb="5">
      <t>ア</t>
    </rPh>
    <rPh sb="8" eb="10">
      <t>マサツ</t>
    </rPh>
    <rPh sb="10" eb="12">
      <t>ソンシツ</t>
    </rPh>
    <rPh sb="12" eb="14">
      <t>スイトウ</t>
    </rPh>
    <phoneticPr fontId="1"/>
  </si>
  <si>
    <t>摩擦損失水頭</t>
    <rPh sb="0" eb="2">
      <t>マサツ</t>
    </rPh>
    <rPh sb="2" eb="4">
      <t>ソンシツ</t>
    </rPh>
    <rPh sb="4" eb="6">
      <t>スイトウ</t>
    </rPh>
    <phoneticPr fontId="1"/>
  </si>
  <si>
    <t>摩擦損失水頭（計）</t>
    <rPh sb="0" eb="2">
      <t>マサツ</t>
    </rPh>
    <rPh sb="2" eb="4">
      <t>ソンシツ</t>
    </rPh>
    <rPh sb="4" eb="6">
      <t>スイトウ</t>
    </rPh>
    <rPh sb="7" eb="8">
      <t>ケイ</t>
    </rPh>
    <phoneticPr fontId="1"/>
  </si>
  <si>
    <t>1個当りの等価管長</t>
    <rPh sb="0" eb="2">
      <t>１コ</t>
    </rPh>
    <rPh sb="2" eb="3">
      <t>アタ</t>
    </rPh>
    <rPh sb="5" eb="7">
      <t>トウカ</t>
    </rPh>
    <rPh sb="7" eb="9">
      <t>カンチョウ</t>
    </rPh>
    <phoneticPr fontId="1"/>
  </si>
  <si>
    <t>等価管長</t>
    <rPh sb="0" eb="2">
      <t>トウカ</t>
    </rPh>
    <rPh sb="2" eb="4">
      <t>カンチョウ</t>
    </rPh>
    <phoneticPr fontId="1"/>
  </si>
  <si>
    <t>圧力損失計算書</t>
    <rPh sb="0" eb="2">
      <t>アツリョク</t>
    </rPh>
    <rPh sb="2" eb="4">
      <t>ソンシツ</t>
    </rPh>
    <rPh sb="4" eb="7">
      <t>ケイサンショ</t>
    </rPh>
    <phoneticPr fontId="1"/>
  </si>
  <si>
    <t>Ｈ１：実揚程（ｍ）</t>
    <rPh sb="3" eb="4">
      <t>ジツ</t>
    </rPh>
    <rPh sb="4" eb="5">
      <t>ヨウ</t>
    </rPh>
    <rPh sb="5" eb="6">
      <t>テイ</t>
    </rPh>
    <phoneticPr fontId="1"/>
  </si>
  <si>
    <t>Ｈ３：放水圧損失水頭（ｍ）</t>
    <rPh sb="3" eb="5">
      <t>ホウスイ</t>
    </rPh>
    <rPh sb="5" eb="6">
      <t>アツ</t>
    </rPh>
    <rPh sb="6" eb="8">
      <t>ソンシツ</t>
    </rPh>
    <rPh sb="8" eb="10">
      <t>スイトウ</t>
    </rPh>
    <phoneticPr fontId="1"/>
  </si>
  <si>
    <t>Ｈ４：アラーム弁損失（ｍ）</t>
    <rPh sb="7" eb="8">
      <t>ベン</t>
    </rPh>
    <rPh sb="8" eb="10">
      <t>ソンシツ</t>
    </rPh>
    <phoneticPr fontId="1"/>
  </si>
  <si>
    <t>Ｈ（総揚程）：</t>
    <rPh sb="2" eb="3">
      <t>ソウ</t>
    </rPh>
    <rPh sb="3" eb="4">
      <t>ヨウ</t>
    </rPh>
    <rPh sb="4" eb="5">
      <t>テイ</t>
    </rPh>
    <phoneticPr fontId="1"/>
  </si>
  <si>
    <t>Ｈ１＋Ｈ２＋Ｈ３＋Ｈ４＝Ｈ</t>
    <phoneticPr fontId="1"/>
  </si>
  <si>
    <t>KW=0.163×γ×Ｑ×Ｈ×Ｋ÷Ｅ</t>
    <phoneticPr fontId="1"/>
  </si>
  <si>
    <t>Ｑ：揚程量（ｍ3/min）</t>
    <rPh sb="2" eb="3">
      <t>ヨウ</t>
    </rPh>
    <rPh sb="3" eb="4">
      <t>テイ</t>
    </rPh>
    <rPh sb="4" eb="5">
      <t>リョウ</t>
    </rPh>
    <phoneticPr fontId="1"/>
  </si>
  <si>
    <t>Ｈ：総揚程</t>
    <rPh sb="2" eb="3">
      <t>ソウ</t>
    </rPh>
    <rPh sb="3" eb="4">
      <t>ヨウ</t>
    </rPh>
    <rPh sb="4" eb="5">
      <t>テイ</t>
    </rPh>
    <phoneticPr fontId="1"/>
  </si>
  <si>
    <t>Ｋ：伝達係数</t>
    <rPh sb="2" eb="4">
      <t>デンタツ</t>
    </rPh>
    <rPh sb="4" eb="6">
      <t>ケイスウ</t>
    </rPh>
    <phoneticPr fontId="1"/>
  </si>
  <si>
    <t>Ｅ：ポンプ効率（％）</t>
    <rPh sb="5" eb="7">
      <t>コウリツ</t>
    </rPh>
    <phoneticPr fontId="1"/>
  </si>
  <si>
    <t>ポンプ仕様</t>
    <rPh sb="3" eb="5">
      <t>シヨウ</t>
    </rPh>
    <phoneticPr fontId="1"/>
  </si>
  <si>
    <t>配管種類</t>
    <rPh sb="0" eb="2">
      <t>ハイカン</t>
    </rPh>
    <rPh sb="2" eb="4">
      <t>シュルイ</t>
    </rPh>
    <phoneticPr fontId="1"/>
  </si>
  <si>
    <t>ＪＩＳＧ３４５２</t>
    <phoneticPr fontId="1"/>
  </si>
  <si>
    <t>青木防災株式会社</t>
    <rPh sb="0" eb="2">
      <t>アオキ</t>
    </rPh>
    <rPh sb="2" eb="4">
      <t>ボウサイ</t>
    </rPh>
    <rPh sb="4" eb="8">
      <t>カブシキガイシャ</t>
    </rPh>
    <phoneticPr fontId="1"/>
  </si>
  <si>
    <t>ポンプ揚程</t>
    <rPh sb="3" eb="4">
      <t>ヨウ</t>
    </rPh>
    <rPh sb="4" eb="5">
      <t>テイ</t>
    </rPh>
    <phoneticPr fontId="1"/>
  </si>
  <si>
    <t>電動機容量</t>
    <rPh sb="0" eb="3">
      <t>デンドウキ</t>
    </rPh>
    <rPh sb="3" eb="5">
      <t>ヨウリョウ</t>
    </rPh>
    <phoneticPr fontId="1"/>
  </si>
  <si>
    <t>γ:水の単位体積重量（kg/㍑）</t>
    <rPh sb="2" eb="3">
      <t>ミズ</t>
    </rPh>
    <rPh sb="4" eb="6">
      <t>タンイ</t>
    </rPh>
    <rPh sb="6" eb="8">
      <t>タイセキ</t>
    </rPh>
    <rPh sb="8" eb="10">
      <t>ジュウリョウ</t>
    </rPh>
    <phoneticPr fontId="1"/>
  </si>
  <si>
    <t>口径(mm)ｘ吐出量(㍑/min）ｘ揚程(m)ｘ電動機(kw)</t>
    <rPh sb="0" eb="2">
      <t>コウケイ</t>
    </rPh>
    <rPh sb="7" eb="8">
      <t>ト</t>
    </rPh>
    <rPh sb="8" eb="9">
      <t>シュツ</t>
    </rPh>
    <rPh sb="9" eb="10">
      <t>リョウ</t>
    </rPh>
    <rPh sb="18" eb="19">
      <t>ヨウ</t>
    </rPh>
    <rPh sb="19" eb="20">
      <t>テイ</t>
    </rPh>
    <rPh sb="24" eb="26">
      <t>デンドウ</t>
    </rPh>
    <rPh sb="26" eb="27">
      <t>キ</t>
    </rPh>
    <phoneticPr fontId="1"/>
  </si>
  <si>
    <t>KW</t>
    <phoneticPr fontId="1"/>
  </si>
  <si>
    <t>Ｈ２：直管及び継手類の摩擦損失（ｍ）</t>
    <rPh sb="3" eb="4">
      <t>チョク</t>
    </rPh>
    <rPh sb="4" eb="5">
      <t>カン</t>
    </rPh>
    <rPh sb="5" eb="6">
      <t>オヨ</t>
    </rPh>
    <rPh sb="7" eb="8">
      <t>ツギ</t>
    </rPh>
    <rPh sb="8" eb="9">
      <t>テ</t>
    </rPh>
    <rPh sb="9" eb="10">
      <t>ルイ</t>
    </rPh>
    <rPh sb="11" eb="13">
      <t>マサツ</t>
    </rPh>
    <rPh sb="13" eb="15">
      <t>ソンシツ</t>
    </rPh>
    <phoneticPr fontId="1"/>
  </si>
  <si>
    <t>スイッチが作動し、その信号により自動火災報知設備のベルが鳴動し、</t>
    <rPh sb="5" eb="7">
      <t>サドウ</t>
    </rPh>
    <rPh sb="11" eb="13">
      <t>シンゴウ</t>
    </rPh>
    <rPh sb="16" eb="24">
      <t>ジドウカサイホウチセツビ</t>
    </rPh>
    <rPh sb="28" eb="30">
      <t>メイドウ</t>
    </rPh>
    <phoneticPr fontId="1"/>
  </si>
  <si>
    <t>１種　高感度型７２℃，９６℃</t>
    <rPh sb="1" eb="2">
      <t>シュ</t>
    </rPh>
    <rPh sb="3" eb="6">
      <t>コウカンド</t>
    </rPh>
    <rPh sb="6" eb="7">
      <t>ガタ</t>
    </rPh>
    <phoneticPr fontId="1"/>
  </si>
  <si>
    <t>３台</t>
    <rPh sb="1" eb="2">
      <t>ダイ</t>
    </rPh>
    <phoneticPr fontId="1"/>
  </si>
  <si>
    <t>充水方式</t>
    <rPh sb="0" eb="4">
      <t>ジュウスイホウシキ</t>
    </rPh>
    <phoneticPr fontId="1"/>
  </si>
  <si>
    <t>１個</t>
    <rPh sb="1" eb="2">
      <t>コ</t>
    </rPh>
    <phoneticPr fontId="1"/>
  </si>
  <si>
    <t>自火報受信機</t>
    <rPh sb="0" eb="6">
      <t>ジカホウジュシンキ</t>
    </rPh>
    <phoneticPr fontId="1"/>
  </si>
  <si>
    <t>２．６ｍ以下となるように配置する。</t>
    <rPh sb="4" eb="6">
      <t>イカ</t>
    </rPh>
    <rPh sb="12" eb="14">
      <t>ハイチ</t>
    </rPh>
    <phoneticPr fontId="1"/>
  </si>
  <si>
    <t>基準ヘッド個数</t>
    <rPh sb="0" eb="2">
      <t>キジュン</t>
    </rPh>
    <rPh sb="5" eb="7">
      <t>コスウ</t>
    </rPh>
    <phoneticPr fontId="1"/>
  </si>
  <si>
    <t>基準ヘッド個数は８個とする。</t>
    <rPh sb="0" eb="2">
      <t>キジュン</t>
    </rPh>
    <rPh sb="5" eb="7">
      <t>コスウ</t>
    </rPh>
    <rPh sb="9" eb="10">
      <t>コ</t>
    </rPh>
    <phoneticPr fontId="1"/>
  </si>
  <si>
    <t>送水口より最遠ヘッド</t>
    <rPh sb="0" eb="3">
      <t>ソウスイコウ</t>
    </rPh>
    <rPh sb="5" eb="7">
      <t>サイエン</t>
    </rPh>
    <phoneticPr fontId="1"/>
  </si>
  <si>
    <t>ポンプより最遠補助散水栓</t>
    <rPh sb="5" eb="7">
      <t>サイエン</t>
    </rPh>
    <rPh sb="7" eb="12">
      <t>ホジョサンスイセン</t>
    </rPh>
    <phoneticPr fontId="1"/>
  </si>
  <si>
    <t>ノズルの個数(個）</t>
    <rPh sb="4" eb="6">
      <t>コスウ</t>
    </rPh>
    <rPh sb="7" eb="8">
      <t>コ</t>
    </rPh>
    <phoneticPr fontId="1"/>
  </si>
  <si>
    <t>Ｈ３：放水圧・ホース損失水頭（ｍ）</t>
    <rPh sb="3" eb="5">
      <t>ホウスイ</t>
    </rPh>
    <rPh sb="5" eb="6">
      <t>アツ</t>
    </rPh>
    <rPh sb="10" eb="12">
      <t>ソンシツ</t>
    </rPh>
    <rPh sb="12" eb="14">
      <t>スイトウ</t>
    </rPh>
    <phoneticPr fontId="1"/>
  </si>
  <si>
    <t>Ａ－Ｂ</t>
    <phoneticPr fontId="1"/>
  </si>
  <si>
    <t>ヘッドの個数(個）</t>
    <rPh sb="4" eb="6">
      <t>コスウ</t>
    </rPh>
    <rPh sb="7" eb="8">
      <t>コ</t>
    </rPh>
    <phoneticPr fontId="1"/>
  </si>
  <si>
    <t>Ｂ－Ｃ</t>
    <phoneticPr fontId="1"/>
  </si>
  <si>
    <t>補給水槽</t>
    <rPh sb="0" eb="2">
      <t>ホキュウ</t>
    </rPh>
    <rPh sb="2" eb="4">
      <t>スイソウ</t>
    </rPh>
    <phoneticPr fontId="1"/>
  </si>
  <si>
    <t>６５×７２０×７０×1５</t>
    <phoneticPr fontId="1"/>
  </si>
  <si>
    <t>Ｃ－Ｄ</t>
    <phoneticPr fontId="1"/>
  </si>
  <si>
    <t>Ｄ－Ｅ</t>
    <phoneticPr fontId="1"/>
  </si>
  <si>
    <t>送水口より補助散水栓</t>
    <rPh sb="0" eb="3">
      <t>ソウスイコウ</t>
    </rPh>
    <rPh sb="5" eb="7">
      <t>ホジョ</t>
    </rPh>
    <rPh sb="7" eb="10">
      <t>サンスイセン</t>
    </rPh>
    <phoneticPr fontId="1"/>
  </si>
  <si>
    <t>電動ポンプを使用する加圧送水装置方式(非常電源・自家発電装置)</t>
    <rPh sb="0" eb="2">
      <t>デンドウ</t>
    </rPh>
    <rPh sb="6" eb="8">
      <t>シヨウ</t>
    </rPh>
    <rPh sb="10" eb="12">
      <t>カアツ</t>
    </rPh>
    <rPh sb="12" eb="14">
      <t>ソウスイ</t>
    </rPh>
    <rPh sb="14" eb="16">
      <t>ソウチ</t>
    </rPh>
    <rPh sb="16" eb="18">
      <t>ホウシキ</t>
    </rPh>
    <rPh sb="19" eb="23">
      <t>ヒジョウデンゲン</t>
    </rPh>
    <rPh sb="24" eb="30">
      <t>ジカハツデンソウチ</t>
    </rPh>
    <phoneticPr fontId="1"/>
  </si>
  <si>
    <t>E-F</t>
    <phoneticPr fontId="1"/>
  </si>
  <si>
    <t>Ｂ－Ｃ</t>
    <phoneticPr fontId="1"/>
  </si>
  <si>
    <t>Ｃ－Ｄ</t>
    <phoneticPr fontId="1"/>
  </si>
  <si>
    <t>Ｄ－Ｅ</t>
    <phoneticPr fontId="1"/>
  </si>
  <si>
    <t>Ｅ－Ｆ</t>
    <phoneticPr fontId="1"/>
  </si>
  <si>
    <t>内径(mm)</t>
    <rPh sb="0" eb="2">
      <t>ナイケイ</t>
    </rPh>
    <phoneticPr fontId="1"/>
  </si>
  <si>
    <t>C－J</t>
    <phoneticPr fontId="1"/>
  </si>
  <si>
    <t>６５×７２０×６２×1５</t>
    <phoneticPr fontId="1"/>
  </si>
  <si>
    <t>I－Ｂ</t>
    <phoneticPr fontId="1"/>
  </si>
  <si>
    <t>JーH</t>
    <phoneticPr fontId="1"/>
  </si>
  <si>
    <t>F-G</t>
    <phoneticPr fontId="1"/>
  </si>
  <si>
    <t>３個</t>
    <rPh sb="1" eb="2">
      <t>コ</t>
    </rPh>
    <phoneticPr fontId="1"/>
  </si>
  <si>
    <t>ﾁｰｽﾟ･ｸﾛｽ</t>
    <phoneticPr fontId="1"/>
  </si>
  <si>
    <t>（分流90°）</t>
  </si>
  <si>
    <t>内径(cm)</t>
  </si>
  <si>
    <t>ポンプより最遠ヘッド</t>
    <rPh sb="5" eb="7">
      <t>サイエン</t>
    </rPh>
    <phoneticPr fontId="1"/>
  </si>
  <si>
    <t>A－Ｂ</t>
    <phoneticPr fontId="1"/>
  </si>
  <si>
    <t>←ROUNDUP</t>
    <phoneticPr fontId="1"/>
  </si>
  <si>
    <t>Ｂ－B'</t>
    <phoneticPr fontId="1"/>
  </si>
  <si>
    <t>B'－C</t>
    <phoneticPr fontId="1"/>
  </si>
  <si>
    <t>←IF</t>
  </si>
  <si>
    <t>←IF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</si>
</sst>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7" x14ac:knownFonts="1">
    <font>
      <sz val="11"/>
      <name val="ＭＳ Ｐゴシック"/>
      <family val="3"/>
      <charset val="128"/>
    </font>
    <font>
      <sz val="6"/>
      <name val="ＭＳ Ｐゴシック"/>
      <family val="3"/>
      <charset val="128"/>
    </font>
    <font>
      <b/>
      <sz val="11"/>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1">
    <xf numFmtId="0" fontId="0" fillId="0" borderId="0"/>
  </cellStyleXfs>
  <cellXfs count="9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 fillId="0" borderId="0" xfId="0" applyFont="1"/>
    <xf numFmtId="0" fontId="2" fillId="0" borderId="15" xfId="0" applyFont="1" applyBorder="1"/>
    <xf numFmtId="0" fontId="2" fillId="0" borderId="17" xfId="0" applyFont="1" applyBorder="1"/>
    <xf numFmtId="0" fontId="2" fillId="0" borderId="24" xfId="0" applyFont="1" applyBorder="1"/>
    <xf numFmtId="0" fontId="2" fillId="0" borderId="25" xfId="0" applyFont="1" applyBorder="1"/>
    <xf numFmtId="0" fontId="3" fillId="0" borderId="0" xfId="0" applyFont="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4" fillId="0" borderId="41" xfId="0" applyFont="1" applyBorder="1"/>
    <xf numFmtId="0" fontId="0" fillId="0" borderId="46" xfId="0" applyBorder="1"/>
    <xf numFmtId="0" fontId="0" fillId="0" borderId="47" xfId="0" applyBorder="1"/>
    <xf numFmtId="0" fontId="0" fillId="0" borderId="48" xfId="0" applyBorder="1"/>
    <xf numFmtId="0" fontId="4" fillId="0" borderId="44" xfId="0" applyFont="1" applyBorder="1"/>
    <xf numFmtId="0" fontId="4" fillId="0" borderId="4" xfId="0" applyFont="1" applyBorder="1"/>
    <xf numFmtId="176" fontId="0" fillId="0" borderId="36" xfId="0" applyNumberFormat="1"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2" fillId="0" borderId="54" xfId="0" applyFont="1" applyBorder="1"/>
    <xf numFmtId="0" fontId="2" fillId="0" borderId="1" xfId="0" applyFont="1" applyBorder="1"/>
    <xf numFmtId="0" fontId="2" fillId="0" borderId="32" xfId="0" applyFont="1" applyBorder="1"/>
    <xf numFmtId="0" fontId="5" fillId="0" borderId="12" xfId="0" applyFont="1" applyBorder="1"/>
    <xf numFmtId="0" fontId="5" fillId="0" borderId="13" xfId="0" applyFont="1" applyBorder="1"/>
    <xf numFmtId="0" fontId="0" fillId="0" borderId="30" xfId="0" applyFont="1" applyBorder="1"/>
    <xf numFmtId="0" fontId="4" fillId="0" borderId="13" xfId="0" applyFont="1" applyBorder="1"/>
    <xf numFmtId="0" fontId="1" fillId="0" borderId="35" xfId="0" applyFont="1" applyBorder="1"/>
    <xf numFmtId="0" fontId="4" fillId="0" borderId="35" xfId="0" applyFont="1" applyBorder="1"/>
    <xf numFmtId="176" fontId="4" fillId="0" borderId="36" xfId="0" applyNumberFormat="1" applyFont="1" applyBorder="1"/>
    <xf numFmtId="0" fontId="6" fillId="0" borderId="15" xfId="0" applyFont="1" applyBorder="1"/>
    <xf numFmtId="0" fontId="6" fillId="0" borderId="15" xfId="0" applyFont="1" applyBorder="1" applyAlignment="1">
      <alignment wrapText="1"/>
    </xf>
    <xf numFmtId="0" fontId="4" fillId="0" borderId="15" xfId="0" applyFont="1" applyBorder="1"/>
    <xf numFmtId="0" fontId="1" fillId="0" borderId="12" xfId="0" applyFont="1" applyBorder="1"/>
    <xf numFmtId="0" fontId="6" fillId="0" borderId="30" xfId="0" applyFont="1" applyBorder="1"/>
    <xf numFmtId="0" fontId="0" fillId="0" borderId="55" xfId="0" applyBorder="1"/>
    <xf numFmtId="0" fontId="0" fillId="0" borderId="56" xfId="0" applyBorder="1"/>
    <xf numFmtId="0" fontId="0" fillId="0" borderId="23" xfId="0" applyBorder="1" applyAlignment="1">
      <alignment horizontal="right"/>
    </xf>
    <xf numFmtId="0" fontId="0" fillId="0" borderId="12" xfId="0" applyBorder="1" applyAlignment="1">
      <alignment horizontal="right"/>
    </xf>
    <xf numFmtId="0" fontId="6" fillId="0" borderId="15" xfId="0" applyFont="1" applyBorder="1" applyAlignment="1">
      <alignment horizontal="center"/>
    </xf>
    <xf numFmtId="0" fontId="0" fillId="0" borderId="41" xfId="0" applyBorder="1" applyAlignment="1">
      <alignment horizontal="center"/>
    </xf>
    <xf numFmtId="0" fontId="0" fillId="0" borderId="17" xfId="0" applyBorder="1" applyAlignment="1">
      <alignment horizontal="center"/>
    </xf>
    <xf numFmtId="0" fontId="6" fillId="0" borderId="15" xfId="0" applyFont="1" applyBorder="1" applyAlignment="1">
      <alignment horizontal="center" wrapText="1"/>
    </xf>
    <xf numFmtId="0" fontId="0" fillId="0" borderId="15" xfId="0" applyBorder="1" applyAlignment="1">
      <alignment horizontal="center"/>
    </xf>
    <xf numFmtId="0" fontId="0" fillId="2" borderId="0" xfId="0" applyFill="1" applyBorder="1"/>
    <xf numFmtId="0" fontId="0" fillId="2" borderId="43" xfId="0" applyFill="1" applyBorder="1"/>
    <xf numFmtId="0" fontId="0" fillId="0" borderId="0" xfId="0" applyAlignment="1">
      <alignment horizontal="right"/>
    </xf>
    <xf numFmtId="0" fontId="0" fillId="0" borderId="57" xfId="0" applyBorder="1"/>
    <xf numFmtId="0" fontId="0" fillId="0" borderId="36" xfId="0" applyBorder="1" applyAlignment="1">
      <alignment horizontal="right"/>
    </xf>
    <xf numFmtId="0" fontId="0" fillId="0" borderId="34" xfId="0" applyBorder="1" applyAlignment="1">
      <alignment horizontal="right"/>
    </xf>
    <xf numFmtId="0" fontId="3" fillId="0" borderId="2" xfId="0" applyFont="1" applyBorder="1"/>
    <xf numFmtId="0" fontId="0" fillId="0" borderId="58" xfId="0" applyBorder="1"/>
    <xf numFmtId="0" fontId="0" fillId="0" borderId="28" xfId="0" applyBorder="1" applyAlignment="1">
      <alignment horizontal="center"/>
    </xf>
    <xf numFmtId="0" fontId="0" fillId="0" borderId="29" xfId="0" applyBorder="1" applyAlignment="1">
      <alignment horizontal="center"/>
    </xf>
    <xf numFmtId="0" fontId="0" fillId="0" borderId="53" xfId="0" applyBorder="1" applyAlignment="1">
      <alignment horizontal="center"/>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topLeftCell="A10" workbookViewId="0">
      <selection activeCell="B4" sqref="B4"/>
    </sheetView>
  </sheetViews>
  <sheetFormatPr defaultRowHeight="13.5" x14ac:dyDescent="0.15"/>
  <cols>
    <col min="2" max="2" width="19.625" customWidth="1"/>
    <col min="3" max="3" width="7.375" customWidth="1"/>
    <col min="5" max="5" width="10.875" customWidth="1"/>
  </cols>
  <sheetData>
    <row r="1" spans="1:3" ht="21" x14ac:dyDescent="0.2">
      <c r="C1" s="30" t="s">
        <v>44</v>
      </c>
    </row>
    <row r="3" spans="1:3" x14ac:dyDescent="0.15">
      <c r="A3" t="s">
        <v>0</v>
      </c>
      <c r="B3" t="s">
        <v>1</v>
      </c>
    </row>
    <row r="4" spans="1:3" x14ac:dyDescent="0.15">
      <c r="B4" s="25"/>
    </row>
    <row r="6" spans="1:3" x14ac:dyDescent="0.15">
      <c r="A6" t="s">
        <v>2</v>
      </c>
      <c r="B6" t="s">
        <v>3</v>
      </c>
    </row>
    <row r="7" spans="1:3" x14ac:dyDescent="0.15">
      <c r="B7" s="25" t="s">
        <v>4</v>
      </c>
    </row>
    <row r="9" spans="1:3" x14ac:dyDescent="0.15">
      <c r="A9" t="s">
        <v>5</v>
      </c>
      <c r="B9" t="s">
        <v>6</v>
      </c>
    </row>
    <row r="10" spans="1:3" x14ac:dyDescent="0.15">
      <c r="B10" s="25" t="s">
        <v>24</v>
      </c>
    </row>
    <row r="12" spans="1:3" x14ac:dyDescent="0.15">
      <c r="A12" t="s">
        <v>7</v>
      </c>
      <c r="B12" t="s">
        <v>8</v>
      </c>
    </row>
    <row r="13" spans="1:3" x14ac:dyDescent="0.15">
      <c r="B13" s="25" t="s">
        <v>109</v>
      </c>
    </row>
    <row r="15" spans="1:3" x14ac:dyDescent="0.15">
      <c r="A15" t="s">
        <v>9</v>
      </c>
      <c r="B15" t="s">
        <v>10</v>
      </c>
    </row>
    <row r="16" spans="1:3" x14ac:dyDescent="0.15">
      <c r="B16" s="25" t="s">
        <v>25</v>
      </c>
    </row>
    <row r="17" spans="1:5" x14ac:dyDescent="0.15">
      <c r="B17" s="25" t="s">
        <v>26</v>
      </c>
    </row>
    <row r="18" spans="1:5" x14ac:dyDescent="0.15">
      <c r="B18" s="25" t="s">
        <v>27</v>
      </c>
    </row>
    <row r="19" spans="1:5" x14ac:dyDescent="0.15">
      <c r="B19" s="25"/>
    </row>
    <row r="20" spans="1:5" x14ac:dyDescent="0.15">
      <c r="B20" s="25" t="s">
        <v>28</v>
      </c>
    </row>
    <row r="21" spans="1:5" x14ac:dyDescent="0.15">
      <c r="B21" s="25" t="s">
        <v>88</v>
      </c>
    </row>
    <row r="22" spans="1:5" x14ac:dyDescent="0.15">
      <c r="B22" s="25" t="s">
        <v>29</v>
      </c>
    </row>
    <row r="23" spans="1:5" x14ac:dyDescent="0.15">
      <c r="B23" s="25"/>
    </row>
    <row r="24" spans="1:5" x14ac:dyDescent="0.15">
      <c r="B24" s="25" t="s">
        <v>30</v>
      </c>
    </row>
    <row r="25" spans="1:5" x14ac:dyDescent="0.15">
      <c r="B25" s="25" t="s">
        <v>31</v>
      </c>
    </row>
    <row r="27" spans="1:5" x14ac:dyDescent="0.15">
      <c r="A27" t="s">
        <v>11</v>
      </c>
      <c r="B27" t="s">
        <v>12</v>
      </c>
    </row>
    <row r="28" spans="1:5" ht="14.25" thickBot="1" x14ac:dyDescent="0.2"/>
    <row r="29" spans="1:5" x14ac:dyDescent="0.15">
      <c r="B29" s="1" t="s">
        <v>13</v>
      </c>
      <c r="C29" s="24" t="s">
        <v>14</v>
      </c>
      <c r="D29" s="2" t="s">
        <v>15</v>
      </c>
      <c r="E29" s="3"/>
    </row>
    <row r="30" spans="1:5" x14ac:dyDescent="0.15">
      <c r="B30" s="26" t="s">
        <v>32</v>
      </c>
      <c r="C30" s="8" t="s">
        <v>16</v>
      </c>
      <c r="D30" s="10" t="s">
        <v>17</v>
      </c>
      <c r="E30" s="17"/>
    </row>
    <row r="31" spans="1:5" x14ac:dyDescent="0.15">
      <c r="B31" s="27" t="s">
        <v>33</v>
      </c>
      <c r="C31" s="9"/>
      <c r="D31" s="12"/>
      <c r="E31" s="19"/>
    </row>
    <row r="32" spans="1:5" x14ac:dyDescent="0.15">
      <c r="B32" s="28" t="s">
        <v>34</v>
      </c>
      <c r="C32" s="13" t="s">
        <v>16</v>
      </c>
      <c r="D32" s="8" t="s">
        <v>20</v>
      </c>
      <c r="E32" s="20"/>
    </row>
    <row r="33" spans="1:5" x14ac:dyDescent="0.15">
      <c r="B33" s="28" t="s">
        <v>35</v>
      </c>
      <c r="C33" s="14" t="s">
        <v>16</v>
      </c>
      <c r="D33" s="14" t="s">
        <v>21</v>
      </c>
      <c r="E33" s="21"/>
    </row>
    <row r="34" spans="1:5" x14ac:dyDescent="0.15">
      <c r="B34" s="28" t="s">
        <v>36</v>
      </c>
      <c r="C34" s="14" t="s">
        <v>16</v>
      </c>
      <c r="D34" s="14"/>
      <c r="E34" s="21"/>
    </row>
    <row r="35" spans="1:5" x14ac:dyDescent="0.15">
      <c r="B35" s="28" t="s">
        <v>37</v>
      </c>
      <c r="C35" s="14"/>
      <c r="D35" s="69" t="s">
        <v>89</v>
      </c>
      <c r="E35" s="21"/>
    </row>
    <row r="36" spans="1:5" x14ac:dyDescent="0.15">
      <c r="B36" s="28" t="s">
        <v>38</v>
      </c>
      <c r="C36" s="14" t="s">
        <v>90</v>
      </c>
      <c r="D36" s="14"/>
      <c r="E36" s="21"/>
    </row>
    <row r="37" spans="1:5" x14ac:dyDescent="0.15">
      <c r="B37" s="28" t="s">
        <v>18</v>
      </c>
      <c r="C37" s="14" t="s">
        <v>16</v>
      </c>
      <c r="D37" s="14" t="s">
        <v>22</v>
      </c>
      <c r="E37" s="21"/>
    </row>
    <row r="38" spans="1:5" x14ac:dyDescent="0.15">
      <c r="B38" s="28" t="s">
        <v>39</v>
      </c>
      <c r="C38" s="14" t="s">
        <v>121</v>
      </c>
      <c r="D38" s="14" t="s">
        <v>23</v>
      </c>
      <c r="E38" s="21"/>
    </row>
    <row r="39" spans="1:5" x14ac:dyDescent="0.15">
      <c r="B39" s="28" t="s">
        <v>91</v>
      </c>
      <c r="C39" s="14" t="s">
        <v>92</v>
      </c>
      <c r="D39" s="14" t="s">
        <v>104</v>
      </c>
      <c r="E39" s="21"/>
    </row>
    <row r="40" spans="1:5" ht="14.25" thickBot="1" x14ac:dyDescent="0.2">
      <c r="B40" s="29" t="s">
        <v>19</v>
      </c>
      <c r="C40" s="22" t="s">
        <v>16</v>
      </c>
      <c r="D40" s="22" t="s">
        <v>93</v>
      </c>
      <c r="E40" s="23"/>
    </row>
    <row r="42" spans="1:5" x14ac:dyDescent="0.15">
      <c r="A42" t="s">
        <v>40</v>
      </c>
      <c r="B42" t="s">
        <v>41</v>
      </c>
    </row>
    <row r="43" spans="1:5" x14ac:dyDescent="0.15">
      <c r="B43" s="25" t="s">
        <v>43</v>
      </c>
    </row>
    <row r="44" spans="1:5" x14ac:dyDescent="0.15">
      <c r="B44" s="25" t="s">
        <v>94</v>
      </c>
    </row>
    <row r="46" spans="1:5" x14ac:dyDescent="0.15">
      <c r="A46" t="s">
        <v>42</v>
      </c>
      <c r="B46" t="s">
        <v>95</v>
      </c>
    </row>
    <row r="47" spans="1:5" x14ac:dyDescent="0.15">
      <c r="B47" s="25" t="s">
        <v>96</v>
      </c>
    </row>
  </sheetData>
  <phoneticPr fontId="1"/>
  <pageMargins left="0.78740157480314965" right="0.78740157480314965" top="0.98425196850393704" bottom="0.98425196850393704" header="0.51181102362204722" footer="0.51181102362204722"/>
  <pageSetup paperSize="9" orientation="portrait"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4"/>
  <sheetViews>
    <sheetView tabSelected="1" workbookViewId="0">
      <selection activeCell="R30" sqref="R30"/>
    </sheetView>
  </sheetViews>
  <sheetFormatPr defaultRowHeight="13.5" x14ac:dyDescent="0.15"/>
  <cols>
    <col min="1" max="1" width="15.5" customWidth="1"/>
    <col min="2" max="2" width="15.625" customWidth="1"/>
    <col min="3" max="4" width="6.875" customWidth="1"/>
    <col min="5" max="5" width="7.25" customWidth="1"/>
    <col min="6" max="6" width="7.375" customWidth="1"/>
    <col min="7" max="7" width="6.75" customWidth="1"/>
    <col min="8" max="8" width="7.25" customWidth="1"/>
    <col min="9" max="9" width="7.375" customWidth="1"/>
    <col min="10" max="10" width="7.875" customWidth="1"/>
    <col min="11" max="11" width="9.375" customWidth="1"/>
    <col min="12" max="12" width="5.75" customWidth="1"/>
    <col min="13" max="13" width="5.875" customWidth="1"/>
    <col min="14" max="14" width="11.25" customWidth="1"/>
    <col min="15" max="15" width="12.5" customWidth="1"/>
    <col min="16" max="16" width="13.5" customWidth="1"/>
    <col min="17" max="17" width="11.25" customWidth="1"/>
  </cols>
  <sheetData>
    <row r="1" spans="1:17" ht="21" x14ac:dyDescent="0.2">
      <c r="A1" s="31" t="s">
        <v>45</v>
      </c>
      <c r="B1" s="31" t="s">
        <v>4</v>
      </c>
      <c r="E1" s="30" t="s">
        <v>67</v>
      </c>
      <c r="I1" s="31" t="s">
        <v>46</v>
      </c>
      <c r="J1" s="31"/>
      <c r="K1" s="31"/>
      <c r="L1" s="31" t="s">
        <v>108</v>
      </c>
      <c r="M1" s="31"/>
      <c r="N1" s="31"/>
    </row>
    <row r="2" spans="1:17" ht="6.75" customHeight="1" thickBot="1" x14ac:dyDescent="0.2"/>
    <row r="3" spans="1:17" ht="14.25" thickBot="1" x14ac:dyDescent="0.2">
      <c r="A3" s="33" t="s">
        <v>47</v>
      </c>
      <c r="B3" s="34"/>
      <c r="C3" s="35" t="s">
        <v>118</v>
      </c>
      <c r="D3" s="35" t="s">
        <v>128</v>
      </c>
      <c r="E3" s="35" t="s">
        <v>129</v>
      </c>
      <c r="F3" s="35" t="s">
        <v>116</v>
      </c>
      <c r="G3" s="35" t="s">
        <v>119</v>
      </c>
      <c r="H3" s="35"/>
      <c r="I3" s="35"/>
      <c r="J3" s="68"/>
      <c r="K3" s="35"/>
      <c r="L3" s="35"/>
      <c r="M3" s="35"/>
      <c r="N3" s="35"/>
      <c r="O3" s="36"/>
    </row>
    <row r="4" spans="1:17" x14ac:dyDescent="0.15">
      <c r="A4" s="37" t="s">
        <v>48</v>
      </c>
      <c r="B4" s="38"/>
      <c r="C4" s="24">
        <v>100</v>
      </c>
      <c r="D4" s="24">
        <v>80</v>
      </c>
      <c r="E4" s="24">
        <v>80</v>
      </c>
      <c r="F4" s="24">
        <v>65</v>
      </c>
      <c r="G4" s="24">
        <v>32</v>
      </c>
      <c r="H4" s="24"/>
      <c r="I4" s="24"/>
      <c r="J4" s="24"/>
      <c r="K4" s="24"/>
      <c r="L4" s="24"/>
      <c r="M4" s="24"/>
      <c r="N4" s="24"/>
      <c r="O4" s="39"/>
    </row>
    <row r="5" spans="1:17" x14ac:dyDescent="0.15">
      <c r="A5" s="78" t="s">
        <v>115</v>
      </c>
      <c r="B5" s="79"/>
      <c r="C5" s="9">
        <f>IF(C4=25,"27.6",IF(C4=32,"35.7",IF(C4=40,"41.6",IF(C4=50,"52.9",IF(C4=65,"67.9",IF(C4=80,"80.7",IF(C4="0","0",IF(C4=100,"105.3",))))))))/10</f>
        <v>10.53</v>
      </c>
      <c r="D5" s="9">
        <f t="shared" ref="D5:O5" si="0">IF(D4=25,"27.6",IF(D4=32,"35.7",IF(D4=40,"41.6",IF(D4=50,"52.9",IF(D4=65,"67.9",IF(D4=80,"80.7",IF(D4="0","0",IF(D4=100,"105.3",))))))))/10</f>
        <v>8.07</v>
      </c>
      <c r="E5" s="9">
        <f t="shared" si="0"/>
        <v>8.07</v>
      </c>
      <c r="F5" s="9">
        <f t="shared" ref="F5:G5" si="1">IF(F4=25,"27.6",IF(F4=32,"35.7",IF(F4=40,"41.6",IF(F4=50,"52.9",IF(F4=65,"67.9",IF(F4=80,"80.7",IF(F4="0","0",IF(F4=100,"105.3",))))))))/10</f>
        <v>6.7900000000000009</v>
      </c>
      <c r="G5" s="9">
        <f t="shared" si="1"/>
        <v>3.5700000000000003</v>
      </c>
      <c r="H5" s="9">
        <f t="shared" si="0"/>
        <v>0</v>
      </c>
      <c r="I5" s="9">
        <f t="shared" si="0"/>
        <v>0</v>
      </c>
      <c r="J5" s="9">
        <f t="shared" si="0"/>
        <v>0</v>
      </c>
      <c r="K5" s="9">
        <f t="shared" si="0"/>
        <v>0</v>
      </c>
      <c r="L5" s="9">
        <f t="shared" si="0"/>
        <v>0</v>
      </c>
      <c r="M5" s="9">
        <f t="shared" si="0"/>
        <v>0</v>
      </c>
      <c r="N5" s="9">
        <f t="shared" si="0"/>
        <v>0</v>
      </c>
      <c r="O5" s="90">
        <f t="shared" si="0"/>
        <v>0</v>
      </c>
    </row>
    <row r="6" spans="1:17" x14ac:dyDescent="0.15">
      <c r="A6" s="40" t="s">
        <v>49</v>
      </c>
      <c r="B6" s="15"/>
      <c r="C6" s="13">
        <v>2</v>
      </c>
      <c r="D6" s="13">
        <v>2</v>
      </c>
      <c r="E6" s="13">
        <v>1</v>
      </c>
      <c r="F6" s="13">
        <v>1</v>
      </c>
      <c r="G6" s="13">
        <v>1</v>
      </c>
      <c r="H6" s="13"/>
      <c r="I6" s="13"/>
      <c r="J6" s="13"/>
      <c r="K6" s="13"/>
      <c r="L6" s="13"/>
      <c r="M6" s="13"/>
      <c r="N6" s="13">
        <v>0</v>
      </c>
      <c r="O6" s="41">
        <v>0</v>
      </c>
    </row>
    <row r="7" spans="1:17" ht="14.25" thickBot="1" x14ac:dyDescent="0.2">
      <c r="A7" s="42" t="s">
        <v>50</v>
      </c>
      <c r="B7" s="43"/>
      <c r="C7" s="44">
        <f>C6*60</f>
        <v>120</v>
      </c>
      <c r="D7" s="44">
        <f>D6*60</f>
        <v>120</v>
      </c>
      <c r="E7" s="44">
        <f>E6*60</f>
        <v>60</v>
      </c>
      <c r="F7" s="44">
        <f>F6*60</f>
        <v>60</v>
      </c>
      <c r="G7" s="44">
        <f>G6*60</f>
        <v>60</v>
      </c>
      <c r="H7" s="44">
        <f t="shared" ref="H7:O7" si="2">H6*60</f>
        <v>0</v>
      </c>
      <c r="I7" s="44">
        <f t="shared" si="2"/>
        <v>0</v>
      </c>
      <c r="J7" s="44">
        <f t="shared" si="2"/>
        <v>0</v>
      </c>
      <c r="K7" s="44">
        <f t="shared" si="2"/>
        <v>0</v>
      </c>
      <c r="L7" s="44">
        <f t="shared" si="2"/>
        <v>0</v>
      </c>
      <c r="M7" s="44">
        <f t="shared" si="2"/>
        <v>0</v>
      </c>
      <c r="N7" s="44">
        <f t="shared" si="2"/>
        <v>0</v>
      </c>
      <c r="O7" s="45">
        <f t="shared" si="2"/>
        <v>0</v>
      </c>
    </row>
    <row r="8" spans="1:17" x14ac:dyDescent="0.15">
      <c r="A8" s="37" t="s">
        <v>51</v>
      </c>
      <c r="B8" s="38"/>
      <c r="C8" s="24">
        <v>28</v>
      </c>
      <c r="D8" s="24">
        <v>8.5</v>
      </c>
      <c r="E8" s="24">
        <v>13</v>
      </c>
      <c r="F8" s="24">
        <v>3.3</v>
      </c>
      <c r="G8" s="24">
        <v>3.5</v>
      </c>
      <c r="H8" s="24"/>
      <c r="I8" s="24"/>
      <c r="J8" s="24"/>
      <c r="K8" s="24"/>
      <c r="L8" s="24"/>
      <c r="M8" s="24"/>
      <c r="N8" s="24">
        <v>0</v>
      </c>
      <c r="O8" s="39">
        <v>0</v>
      </c>
      <c r="Q8" s="98" t="s">
        <v>131</v>
      </c>
    </row>
    <row r="9" spans="1:17" ht="12.75" customHeight="1" x14ac:dyDescent="0.15">
      <c r="A9" s="16" t="s">
        <v>52</v>
      </c>
      <c r="B9" s="13" t="s">
        <v>14</v>
      </c>
      <c r="C9" s="13"/>
      <c r="D9" s="13"/>
      <c r="E9" s="13"/>
      <c r="F9" s="13"/>
      <c r="G9" s="13"/>
      <c r="H9" s="13"/>
      <c r="I9" s="13"/>
      <c r="J9" s="13"/>
      <c r="K9" s="13"/>
      <c r="L9" s="13"/>
      <c r="M9" s="13"/>
      <c r="N9" s="13"/>
      <c r="O9" s="41"/>
      <c r="Q9" s="98"/>
    </row>
    <row r="10" spans="1:17" ht="12.75" customHeight="1" x14ac:dyDescent="0.15">
      <c r="A10" s="46"/>
      <c r="B10" s="66" t="s">
        <v>65</v>
      </c>
      <c r="C10" s="13"/>
      <c r="D10" s="13"/>
      <c r="E10" s="13"/>
      <c r="F10" s="13"/>
      <c r="G10" s="13"/>
      <c r="H10" s="13"/>
      <c r="I10" s="13"/>
      <c r="J10" s="13"/>
      <c r="K10" s="13"/>
      <c r="L10" s="13"/>
      <c r="M10" s="13"/>
      <c r="N10" s="13"/>
      <c r="O10" s="41"/>
      <c r="Q10" s="98"/>
    </row>
    <row r="11" spans="1:17" ht="12.75" customHeight="1" x14ac:dyDescent="0.15">
      <c r="A11" s="18"/>
      <c r="B11" s="13" t="s">
        <v>66</v>
      </c>
      <c r="C11" s="13">
        <f>C9*C10</f>
        <v>0</v>
      </c>
      <c r="D11" s="13">
        <v>0</v>
      </c>
      <c r="E11" s="13">
        <f t="shared" ref="E11:O11" si="3">E9*E10</f>
        <v>0</v>
      </c>
      <c r="F11" s="13">
        <f t="shared" si="3"/>
        <v>0</v>
      </c>
      <c r="G11" s="13">
        <f t="shared" si="3"/>
        <v>0</v>
      </c>
      <c r="H11" s="13">
        <f t="shared" si="3"/>
        <v>0</v>
      </c>
      <c r="I11" s="13">
        <f t="shared" si="3"/>
        <v>0</v>
      </c>
      <c r="J11" s="13">
        <f t="shared" si="3"/>
        <v>0</v>
      </c>
      <c r="K11" s="13">
        <f t="shared" si="3"/>
        <v>0</v>
      </c>
      <c r="L11" s="13"/>
      <c r="M11" s="13"/>
      <c r="N11" s="13">
        <f t="shared" si="3"/>
        <v>0</v>
      </c>
      <c r="O11" s="41">
        <f t="shared" si="3"/>
        <v>0</v>
      </c>
      <c r="Q11" s="98"/>
    </row>
    <row r="12" spans="1:17" ht="12.75" customHeight="1" x14ac:dyDescent="0.15">
      <c r="A12" s="16" t="s">
        <v>53</v>
      </c>
      <c r="B12" s="13" t="s">
        <v>14</v>
      </c>
      <c r="C12" s="13">
        <v>2</v>
      </c>
      <c r="D12" s="13">
        <v>2</v>
      </c>
      <c r="E12" s="13">
        <v>0</v>
      </c>
      <c r="F12" s="13">
        <v>0</v>
      </c>
      <c r="G12" s="13">
        <v>2</v>
      </c>
      <c r="H12" s="13">
        <v>0</v>
      </c>
      <c r="I12" s="13">
        <v>0</v>
      </c>
      <c r="J12" s="13">
        <v>0</v>
      </c>
      <c r="K12" s="13">
        <v>0</v>
      </c>
      <c r="L12" s="13"/>
      <c r="M12" s="13"/>
      <c r="N12" s="13"/>
      <c r="O12" s="41"/>
      <c r="Q12" s="98"/>
    </row>
    <row r="13" spans="1:17" ht="12.75" customHeight="1" x14ac:dyDescent="0.15">
      <c r="A13" s="46"/>
      <c r="B13" s="66" t="s">
        <v>65</v>
      </c>
      <c r="C13" s="81" t="str">
        <f>IF(C4=25,"0.8",IF(C4=32,"1.1",IF(C4=40,"1.3",IF(C4=50,"1.6",IF(C4=65,"2",IF(C4=80,"2.4",IF(C4="0","0",IF(C4=100,"3.2",))))))))</f>
        <v>3.2</v>
      </c>
      <c r="D13" s="81" t="str">
        <f t="shared" ref="D13:O13" si="4">IF(D4=25,"0.8",IF(D4=32,"1.1",IF(D4=40,"1.3",IF(D4=50,"1.6",IF(D4=65,"2",IF(D4=80,"2.4",IF(D4="0","0",IF(D4=100,"3.2",))))))))</f>
        <v>2.4</v>
      </c>
      <c r="E13" s="81" t="str">
        <f t="shared" si="4"/>
        <v>2.4</v>
      </c>
      <c r="F13" s="81" t="str">
        <f t="shared" si="4"/>
        <v>2</v>
      </c>
      <c r="G13" s="81" t="str">
        <f t="shared" si="4"/>
        <v>1.1</v>
      </c>
      <c r="H13" s="81">
        <f t="shared" si="4"/>
        <v>0</v>
      </c>
      <c r="I13" s="81">
        <f t="shared" si="4"/>
        <v>0</v>
      </c>
      <c r="J13" s="81">
        <f t="shared" si="4"/>
        <v>0</v>
      </c>
      <c r="K13" s="81">
        <f t="shared" si="4"/>
        <v>0</v>
      </c>
      <c r="L13" s="81">
        <f t="shared" si="4"/>
        <v>0</v>
      </c>
      <c r="M13" s="81">
        <f t="shared" si="4"/>
        <v>0</v>
      </c>
      <c r="N13" s="81">
        <f t="shared" si="4"/>
        <v>0</v>
      </c>
      <c r="O13" s="91">
        <f t="shared" si="4"/>
        <v>0</v>
      </c>
      <c r="Q13" s="98"/>
    </row>
    <row r="14" spans="1:17" ht="12.75" customHeight="1" x14ac:dyDescent="0.15">
      <c r="A14" s="18"/>
      <c r="B14" s="13" t="s">
        <v>66</v>
      </c>
      <c r="C14" s="13">
        <f t="shared" ref="C14:O14" si="5">C12*C13</f>
        <v>6.4</v>
      </c>
      <c r="D14" s="13">
        <f t="shared" si="5"/>
        <v>4.8</v>
      </c>
      <c r="E14" s="13">
        <f t="shared" si="5"/>
        <v>0</v>
      </c>
      <c r="F14" s="13">
        <f t="shared" si="5"/>
        <v>0</v>
      </c>
      <c r="G14" s="13">
        <f t="shared" si="5"/>
        <v>2.2000000000000002</v>
      </c>
      <c r="H14" s="13">
        <f t="shared" si="5"/>
        <v>0</v>
      </c>
      <c r="I14" s="13">
        <f t="shared" si="5"/>
        <v>0</v>
      </c>
      <c r="J14" s="13">
        <f t="shared" si="5"/>
        <v>0</v>
      </c>
      <c r="K14" s="13">
        <f t="shared" si="5"/>
        <v>0</v>
      </c>
      <c r="L14" s="13">
        <f t="shared" si="5"/>
        <v>0</v>
      </c>
      <c r="M14" s="13">
        <f t="shared" si="5"/>
        <v>0</v>
      </c>
      <c r="N14" s="13">
        <f t="shared" si="5"/>
        <v>0</v>
      </c>
      <c r="O14" s="13">
        <f t="shared" si="5"/>
        <v>0</v>
      </c>
      <c r="Q14" s="98"/>
    </row>
    <row r="15" spans="1:17" ht="12.75" customHeight="1" x14ac:dyDescent="0.15">
      <c r="A15" s="73" t="s">
        <v>54</v>
      </c>
      <c r="B15" s="13" t="s">
        <v>14</v>
      </c>
      <c r="C15" s="13">
        <v>1</v>
      </c>
      <c r="D15" s="13">
        <v>1</v>
      </c>
      <c r="E15" s="13">
        <v>0</v>
      </c>
      <c r="F15" s="13">
        <v>0</v>
      </c>
      <c r="G15" s="13">
        <v>0</v>
      </c>
      <c r="H15" s="13">
        <v>0</v>
      </c>
      <c r="I15" s="13">
        <v>0</v>
      </c>
      <c r="J15" s="13">
        <v>0</v>
      </c>
      <c r="K15" s="13">
        <v>0</v>
      </c>
      <c r="L15" s="13">
        <v>0</v>
      </c>
      <c r="M15" s="13"/>
      <c r="N15" s="13"/>
      <c r="O15" s="41"/>
      <c r="Q15" s="98"/>
    </row>
    <row r="16" spans="1:17" ht="12.75" customHeight="1" x14ac:dyDescent="0.15">
      <c r="A16" s="46"/>
      <c r="B16" s="66" t="s">
        <v>65</v>
      </c>
      <c r="C16" s="81" t="str">
        <f>IF(C4=25,"1.7",IF(C4=32,"2.2",IF(C4=40,"2.5",IF(C4=50,"3.2",IF(C4=65,"4.1",IF(C4=80,"4.9",IF(C4="0","0",IF(C4=100,"6.3",))))))))</f>
        <v>6.3</v>
      </c>
      <c r="D16" s="81" t="str">
        <f t="shared" ref="D16:O16" si="6">IF(D4=25,"1.7",IF(D4=32,"2.2",IF(D4=40,"2.5",IF(D4=50,"3.2",IF(D4=65,"4.1",IF(D4=80,"4.9",IF(D4="0","0",IF(D4=100,"6.3",))))))))</f>
        <v>4.9</v>
      </c>
      <c r="E16" s="81" t="str">
        <f t="shared" si="6"/>
        <v>4.9</v>
      </c>
      <c r="F16" s="81" t="str">
        <f t="shared" si="6"/>
        <v>4.1</v>
      </c>
      <c r="G16" s="81" t="str">
        <f t="shared" si="6"/>
        <v>2.2</v>
      </c>
      <c r="H16" s="81">
        <f t="shared" si="6"/>
        <v>0</v>
      </c>
      <c r="I16" s="81">
        <f t="shared" si="6"/>
        <v>0</v>
      </c>
      <c r="J16" s="81">
        <f t="shared" si="6"/>
        <v>0</v>
      </c>
      <c r="K16" s="81">
        <f t="shared" si="6"/>
        <v>0</v>
      </c>
      <c r="L16" s="81">
        <f t="shared" si="6"/>
        <v>0</v>
      </c>
      <c r="M16" s="81">
        <f t="shared" si="6"/>
        <v>0</v>
      </c>
      <c r="N16" s="81">
        <f t="shared" si="6"/>
        <v>0</v>
      </c>
      <c r="O16" s="91">
        <f t="shared" si="6"/>
        <v>0</v>
      </c>
      <c r="Q16" s="98"/>
    </row>
    <row r="17" spans="1:17" ht="12.75" customHeight="1" x14ac:dyDescent="0.15">
      <c r="A17" s="18"/>
      <c r="B17" s="13" t="s">
        <v>66</v>
      </c>
      <c r="C17" s="13">
        <f t="shared" ref="C17:O17" si="7">C15*C16</f>
        <v>6.3</v>
      </c>
      <c r="D17" s="13">
        <f t="shared" si="7"/>
        <v>4.9000000000000004</v>
      </c>
      <c r="E17" s="13">
        <f t="shared" si="7"/>
        <v>0</v>
      </c>
      <c r="F17" s="13">
        <f t="shared" si="7"/>
        <v>0</v>
      </c>
      <c r="G17" s="13">
        <f t="shared" si="7"/>
        <v>0</v>
      </c>
      <c r="H17" s="13">
        <f t="shared" si="7"/>
        <v>0</v>
      </c>
      <c r="I17" s="13">
        <f t="shared" si="7"/>
        <v>0</v>
      </c>
      <c r="J17" s="13">
        <f t="shared" si="7"/>
        <v>0</v>
      </c>
      <c r="K17" s="13">
        <f t="shared" si="7"/>
        <v>0</v>
      </c>
      <c r="L17" s="13">
        <f t="shared" si="7"/>
        <v>0</v>
      </c>
      <c r="M17" s="13"/>
      <c r="N17" s="13">
        <f t="shared" si="7"/>
        <v>0</v>
      </c>
      <c r="O17" s="41">
        <f t="shared" si="7"/>
        <v>0</v>
      </c>
      <c r="Q17" s="98"/>
    </row>
    <row r="18" spans="1:17" ht="12.75" customHeight="1" x14ac:dyDescent="0.15">
      <c r="A18" s="16" t="s">
        <v>55</v>
      </c>
      <c r="B18" s="13" t="s">
        <v>14</v>
      </c>
      <c r="C18" s="13">
        <v>1</v>
      </c>
      <c r="D18" s="13">
        <v>0</v>
      </c>
      <c r="E18" s="13">
        <v>0</v>
      </c>
      <c r="F18" s="13">
        <v>0</v>
      </c>
      <c r="G18" s="13">
        <v>1</v>
      </c>
      <c r="H18" s="13"/>
      <c r="I18" s="13"/>
      <c r="J18" s="13">
        <v>0</v>
      </c>
      <c r="K18" s="13"/>
      <c r="L18" s="13"/>
      <c r="M18" s="13"/>
      <c r="N18" s="13"/>
      <c r="O18" s="41"/>
      <c r="Q18" s="98"/>
    </row>
    <row r="19" spans="1:17" ht="12.75" customHeight="1" x14ac:dyDescent="0.15">
      <c r="A19" s="46"/>
      <c r="B19" s="66" t="s">
        <v>65</v>
      </c>
      <c r="C19" s="81" t="str">
        <f>IF(C4=25,"0.2",IF(C4=32,"0.2",IF(C4=40,"0.3",IF(C4=50,"0.3",IF(C4=65,"0.4",IF(C4=80,"0.5",IF(C4="0","0",IF(C4=100,"0.7",))))))))</f>
        <v>0.7</v>
      </c>
      <c r="D19" s="81" t="str">
        <f t="shared" ref="D19:O19" si="8">IF(D4=25,"0.2",IF(D4=32,"0.2",IF(D4=40,"0.3",IF(D4=50,"0.3",IF(D4=65,"0.4",IF(D4=80,"0.5",IF(D4="0","0",IF(D4=100,"0.7",))))))))</f>
        <v>0.5</v>
      </c>
      <c r="E19" s="81" t="str">
        <f t="shared" si="8"/>
        <v>0.5</v>
      </c>
      <c r="F19" s="81" t="str">
        <f t="shared" si="8"/>
        <v>0.4</v>
      </c>
      <c r="G19" s="81" t="str">
        <f t="shared" si="8"/>
        <v>0.2</v>
      </c>
      <c r="H19" s="81">
        <f t="shared" si="8"/>
        <v>0</v>
      </c>
      <c r="I19" s="81">
        <f t="shared" si="8"/>
        <v>0</v>
      </c>
      <c r="J19" s="81">
        <f t="shared" si="8"/>
        <v>0</v>
      </c>
      <c r="K19" s="81">
        <f t="shared" si="8"/>
        <v>0</v>
      </c>
      <c r="L19" s="81">
        <f t="shared" si="8"/>
        <v>0</v>
      </c>
      <c r="M19" s="81">
        <f t="shared" si="8"/>
        <v>0</v>
      </c>
      <c r="N19" s="81">
        <f t="shared" si="8"/>
        <v>0</v>
      </c>
      <c r="O19" s="91">
        <f t="shared" si="8"/>
        <v>0</v>
      </c>
      <c r="Q19" s="98"/>
    </row>
    <row r="20" spans="1:17" ht="12.75" customHeight="1" x14ac:dyDescent="0.15">
      <c r="A20" s="18"/>
      <c r="B20" s="13" t="s">
        <v>66</v>
      </c>
      <c r="C20" s="13">
        <f t="shared" ref="C20:O20" si="9">C18*C19</f>
        <v>0.7</v>
      </c>
      <c r="D20" s="13">
        <f t="shared" si="9"/>
        <v>0</v>
      </c>
      <c r="E20" s="13">
        <f t="shared" si="9"/>
        <v>0</v>
      </c>
      <c r="F20" s="13">
        <f t="shared" si="9"/>
        <v>0</v>
      </c>
      <c r="G20" s="13">
        <f t="shared" si="9"/>
        <v>0.2</v>
      </c>
      <c r="H20" s="13">
        <f t="shared" si="9"/>
        <v>0</v>
      </c>
      <c r="I20" s="13">
        <f t="shared" si="9"/>
        <v>0</v>
      </c>
      <c r="J20" s="13">
        <f t="shared" si="9"/>
        <v>0</v>
      </c>
      <c r="K20" s="13">
        <f t="shared" si="9"/>
        <v>0</v>
      </c>
      <c r="L20" s="13"/>
      <c r="M20" s="13"/>
      <c r="N20" s="13">
        <f t="shared" si="9"/>
        <v>0</v>
      </c>
      <c r="O20" s="41">
        <f t="shared" si="9"/>
        <v>0</v>
      </c>
      <c r="Q20" s="98"/>
    </row>
    <row r="21" spans="1:17" ht="12.75" customHeight="1" x14ac:dyDescent="0.15">
      <c r="A21" s="16" t="s">
        <v>56</v>
      </c>
      <c r="B21" s="13" t="s">
        <v>14</v>
      </c>
      <c r="C21" s="13">
        <v>1</v>
      </c>
      <c r="D21" s="13">
        <v>0</v>
      </c>
      <c r="E21" s="13">
        <v>0</v>
      </c>
      <c r="F21" s="13">
        <v>0</v>
      </c>
      <c r="G21" s="13">
        <v>0</v>
      </c>
      <c r="H21" s="13"/>
      <c r="I21" s="13"/>
      <c r="J21" s="13"/>
      <c r="K21" s="13"/>
      <c r="L21" s="13"/>
      <c r="M21" s="13"/>
      <c r="N21" s="13"/>
      <c r="O21" s="41"/>
      <c r="Q21" s="98"/>
    </row>
    <row r="22" spans="1:17" ht="12.75" customHeight="1" x14ac:dyDescent="0.15">
      <c r="A22" s="46"/>
      <c r="B22" s="66" t="s">
        <v>65</v>
      </c>
      <c r="C22" s="81" t="str">
        <f>IF(C4=25,"2.3",IF(C4=32,"3",IF(C4=40,"3.5",IF(C4=50,"4.4",IF(C4=65,"5.6",IF(C4=80,"6.7",IF(C4="0","0",IF(C4=100,"8.7",))))))))</f>
        <v>8.7</v>
      </c>
      <c r="D22" s="81" t="str">
        <f t="shared" ref="D22:O22" si="10">IF(D4=25,"2.3",IF(D4=32,"3",IF(D4=40,"3.5",IF(D4=50,"4.4",IF(D4=65,"5.6",IF(D4=80,"6.7",IF(D4="0","0",IF(D4=100,"8.7",))))))))</f>
        <v>6.7</v>
      </c>
      <c r="E22" s="81" t="str">
        <f t="shared" si="10"/>
        <v>6.7</v>
      </c>
      <c r="F22" s="81" t="str">
        <f t="shared" si="10"/>
        <v>5.6</v>
      </c>
      <c r="G22" s="81" t="str">
        <f t="shared" si="10"/>
        <v>3</v>
      </c>
      <c r="H22" s="81">
        <f t="shared" si="10"/>
        <v>0</v>
      </c>
      <c r="I22" s="81">
        <f t="shared" si="10"/>
        <v>0</v>
      </c>
      <c r="J22" s="81">
        <f t="shared" si="10"/>
        <v>0</v>
      </c>
      <c r="K22" s="81">
        <f t="shared" si="10"/>
        <v>0</v>
      </c>
      <c r="L22" s="81">
        <f t="shared" si="10"/>
        <v>0</v>
      </c>
      <c r="M22" s="81">
        <f t="shared" si="10"/>
        <v>0</v>
      </c>
      <c r="N22" s="81">
        <f t="shared" si="10"/>
        <v>0</v>
      </c>
      <c r="O22" s="91">
        <f t="shared" si="10"/>
        <v>0</v>
      </c>
      <c r="Q22" s="98"/>
    </row>
    <row r="23" spans="1:17" ht="12.75" customHeight="1" x14ac:dyDescent="0.15">
      <c r="A23" s="18"/>
      <c r="B23" s="13" t="s">
        <v>66</v>
      </c>
      <c r="C23" s="13">
        <f t="shared" ref="C23:O23" si="11">C21*C22</f>
        <v>8.6999999999999993</v>
      </c>
      <c r="D23" s="13">
        <f t="shared" si="11"/>
        <v>0</v>
      </c>
      <c r="E23" s="13">
        <f t="shared" si="11"/>
        <v>0</v>
      </c>
      <c r="F23" s="13">
        <f t="shared" si="11"/>
        <v>0</v>
      </c>
      <c r="G23" s="13">
        <f t="shared" si="11"/>
        <v>0</v>
      </c>
      <c r="H23" s="13">
        <f t="shared" si="11"/>
        <v>0</v>
      </c>
      <c r="I23" s="13">
        <f t="shared" si="11"/>
        <v>0</v>
      </c>
      <c r="J23" s="13">
        <f t="shared" si="11"/>
        <v>0</v>
      </c>
      <c r="K23" s="13">
        <f t="shared" si="11"/>
        <v>0</v>
      </c>
      <c r="L23" s="13">
        <f t="shared" si="11"/>
        <v>0</v>
      </c>
      <c r="M23" s="13">
        <f t="shared" si="11"/>
        <v>0</v>
      </c>
      <c r="N23" s="13">
        <f t="shared" si="11"/>
        <v>0</v>
      </c>
      <c r="O23" s="41">
        <f t="shared" si="11"/>
        <v>0</v>
      </c>
      <c r="Q23" s="98"/>
    </row>
    <row r="24" spans="1:17" ht="12.75" customHeight="1" x14ac:dyDescent="0.15">
      <c r="A24" s="16" t="s">
        <v>57</v>
      </c>
      <c r="B24" s="13" t="s">
        <v>14</v>
      </c>
      <c r="C24" s="13"/>
      <c r="D24" s="13"/>
      <c r="E24" s="13"/>
      <c r="F24" s="13"/>
      <c r="G24" s="13"/>
      <c r="H24" s="13"/>
      <c r="I24" s="13"/>
      <c r="J24" s="13"/>
      <c r="K24" s="13"/>
      <c r="L24" s="13"/>
      <c r="M24" s="13"/>
      <c r="N24" s="13"/>
      <c r="O24" s="41"/>
      <c r="Q24" s="98"/>
    </row>
    <row r="25" spans="1:17" ht="12.75" customHeight="1" x14ac:dyDescent="0.15">
      <c r="A25" s="46"/>
      <c r="B25" s="66" t="s">
        <v>65</v>
      </c>
      <c r="C25" s="13"/>
      <c r="D25" s="13"/>
      <c r="E25" s="13"/>
      <c r="F25" s="13"/>
      <c r="G25" s="13"/>
      <c r="H25" s="13"/>
      <c r="I25" s="13"/>
      <c r="J25" s="13"/>
      <c r="K25" s="13"/>
      <c r="L25" s="13"/>
      <c r="M25" s="13"/>
      <c r="N25" s="13"/>
      <c r="O25" s="41"/>
      <c r="Q25" s="98"/>
    </row>
    <row r="26" spans="1:17" ht="12.75" customHeight="1" x14ac:dyDescent="0.15">
      <c r="A26" s="18"/>
      <c r="B26" s="13" t="s">
        <v>66</v>
      </c>
      <c r="C26" s="13">
        <f t="shared" ref="C26:O26" si="12">C24*C25</f>
        <v>0</v>
      </c>
      <c r="D26" s="13"/>
      <c r="E26" s="13">
        <f t="shared" si="12"/>
        <v>0</v>
      </c>
      <c r="F26" s="13">
        <f t="shared" si="12"/>
        <v>0</v>
      </c>
      <c r="G26" s="13">
        <f t="shared" si="12"/>
        <v>0</v>
      </c>
      <c r="H26" s="13">
        <f t="shared" si="12"/>
        <v>0</v>
      </c>
      <c r="I26" s="13">
        <f t="shared" si="12"/>
        <v>0</v>
      </c>
      <c r="J26" s="13">
        <f t="shared" si="12"/>
        <v>0</v>
      </c>
      <c r="K26" s="13">
        <f t="shared" si="12"/>
        <v>0</v>
      </c>
      <c r="L26" s="13"/>
      <c r="M26" s="13"/>
      <c r="N26" s="13">
        <f t="shared" si="12"/>
        <v>0</v>
      </c>
      <c r="O26" s="41">
        <f t="shared" si="12"/>
        <v>0</v>
      </c>
      <c r="Q26" s="98"/>
    </row>
    <row r="27" spans="1:17" ht="12.75" customHeight="1" x14ac:dyDescent="0.15">
      <c r="A27" s="16" t="s">
        <v>58</v>
      </c>
      <c r="B27" s="13" t="s">
        <v>14</v>
      </c>
      <c r="C27" s="13"/>
      <c r="D27" s="13"/>
      <c r="E27" s="13"/>
      <c r="F27" s="13"/>
      <c r="G27" s="13"/>
      <c r="H27" s="13"/>
      <c r="I27" s="13"/>
      <c r="J27" s="13"/>
      <c r="K27" s="13"/>
      <c r="L27" s="13"/>
      <c r="M27" s="13"/>
      <c r="N27" s="13"/>
      <c r="O27" s="41"/>
      <c r="Q27" s="98"/>
    </row>
    <row r="28" spans="1:17" ht="12.75" customHeight="1" x14ac:dyDescent="0.15">
      <c r="A28" s="46"/>
      <c r="B28" s="66" t="s">
        <v>65</v>
      </c>
      <c r="C28" s="13"/>
      <c r="D28" s="13"/>
      <c r="E28" s="13"/>
      <c r="F28" s="13"/>
      <c r="G28" s="13"/>
      <c r="H28" s="13"/>
      <c r="I28" s="13"/>
      <c r="J28" s="13"/>
      <c r="K28" s="13"/>
      <c r="L28" s="13"/>
      <c r="M28" s="13"/>
      <c r="N28" s="13"/>
      <c r="O28" s="41"/>
      <c r="Q28" s="98"/>
    </row>
    <row r="29" spans="1:17" ht="12.75" customHeight="1" x14ac:dyDescent="0.15">
      <c r="A29" s="18"/>
      <c r="B29" s="13" t="s">
        <v>66</v>
      </c>
      <c r="C29" s="13">
        <f t="shared" ref="C29:O29" si="13">C27*C28</f>
        <v>0</v>
      </c>
      <c r="D29" s="13"/>
      <c r="E29" s="13">
        <f t="shared" si="13"/>
        <v>0</v>
      </c>
      <c r="F29" s="13">
        <f t="shared" si="13"/>
        <v>0</v>
      </c>
      <c r="G29" s="13">
        <f t="shared" si="13"/>
        <v>0</v>
      </c>
      <c r="H29" s="13">
        <f t="shared" si="13"/>
        <v>0</v>
      </c>
      <c r="I29" s="13">
        <f t="shared" si="13"/>
        <v>0</v>
      </c>
      <c r="J29" s="13">
        <f t="shared" si="13"/>
        <v>0</v>
      </c>
      <c r="K29" s="13">
        <f t="shared" si="13"/>
        <v>0</v>
      </c>
      <c r="L29" s="13"/>
      <c r="M29" s="13"/>
      <c r="N29" s="13">
        <f t="shared" si="13"/>
        <v>0</v>
      </c>
      <c r="O29" s="41">
        <f t="shared" si="13"/>
        <v>0</v>
      </c>
      <c r="Q29" s="98"/>
    </row>
    <row r="30" spans="1:17" ht="12.75" customHeight="1" x14ac:dyDescent="0.15">
      <c r="A30" s="16" t="s">
        <v>59</v>
      </c>
      <c r="B30" s="13" t="s">
        <v>14</v>
      </c>
      <c r="C30" s="13"/>
      <c r="D30" s="13"/>
      <c r="E30" s="13"/>
      <c r="F30" s="13"/>
      <c r="G30" s="13"/>
      <c r="H30" s="13"/>
      <c r="I30" s="13"/>
      <c r="J30" s="13"/>
      <c r="K30" s="13"/>
      <c r="L30" s="13"/>
      <c r="M30" s="13"/>
      <c r="N30" s="13"/>
      <c r="O30" s="41"/>
      <c r="Q30" s="98"/>
    </row>
    <row r="31" spans="1:17" ht="12.75" customHeight="1" x14ac:dyDescent="0.15">
      <c r="A31" s="46"/>
      <c r="B31" s="66" t="s">
        <v>65</v>
      </c>
      <c r="C31" s="13"/>
      <c r="D31" s="13"/>
      <c r="E31" s="13"/>
      <c r="F31" s="13"/>
      <c r="G31" s="13"/>
      <c r="H31" s="13"/>
      <c r="I31" s="13"/>
      <c r="J31" s="13"/>
      <c r="K31" s="13"/>
      <c r="L31" s="13"/>
      <c r="M31" s="13"/>
      <c r="N31" s="13"/>
      <c r="O31" s="41"/>
      <c r="Q31" s="98"/>
    </row>
    <row r="32" spans="1:17" ht="12.75" customHeight="1" x14ac:dyDescent="0.15">
      <c r="A32" s="18"/>
      <c r="B32" s="13" t="s">
        <v>66</v>
      </c>
      <c r="C32" s="13">
        <f t="shared" ref="C32:O32" si="14">C30*C31</f>
        <v>0</v>
      </c>
      <c r="D32" s="13"/>
      <c r="E32" s="13">
        <f t="shared" si="14"/>
        <v>0</v>
      </c>
      <c r="F32" s="13">
        <f t="shared" si="14"/>
        <v>0</v>
      </c>
      <c r="G32" s="13">
        <f t="shared" si="14"/>
        <v>0</v>
      </c>
      <c r="H32" s="13">
        <f t="shared" si="14"/>
        <v>0</v>
      </c>
      <c r="I32" s="13">
        <f t="shared" si="14"/>
        <v>0</v>
      </c>
      <c r="J32" s="13">
        <f t="shared" si="14"/>
        <v>0</v>
      </c>
      <c r="K32" s="13">
        <f t="shared" si="14"/>
        <v>0</v>
      </c>
      <c r="L32" s="13"/>
      <c r="M32" s="13"/>
      <c r="N32" s="13">
        <f t="shared" si="14"/>
        <v>0</v>
      </c>
      <c r="O32" s="41">
        <f t="shared" si="14"/>
        <v>0</v>
      </c>
      <c r="Q32" s="98"/>
    </row>
    <row r="33" spans="1:17" ht="12.75" customHeight="1" x14ac:dyDescent="0.15">
      <c r="A33" s="16" t="s">
        <v>60</v>
      </c>
      <c r="B33" s="13" t="s">
        <v>14</v>
      </c>
      <c r="C33" s="13"/>
      <c r="D33" s="13"/>
      <c r="E33" s="13"/>
      <c r="F33" s="13"/>
      <c r="G33" s="13"/>
      <c r="H33" s="13"/>
      <c r="I33" s="13"/>
      <c r="J33" s="13"/>
      <c r="K33" s="13"/>
      <c r="L33" s="13"/>
      <c r="M33" s="13"/>
      <c r="N33" s="13"/>
      <c r="O33" s="41"/>
      <c r="Q33" s="98"/>
    </row>
    <row r="34" spans="1:17" ht="12.75" customHeight="1" x14ac:dyDescent="0.15">
      <c r="A34" s="46"/>
      <c r="B34" s="66" t="s">
        <v>65</v>
      </c>
      <c r="C34" s="13"/>
      <c r="D34" s="13"/>
      <c r="E34" s="13"/>
      <c r="F34" s="13"/>
      <c r="G34" s="13"/>
      <c r="H34" s="13"/>
      <c r="I34" s="13"/>
      <c r="J34" s="13"/>
      <c r="K34" s="13"/>
      <c r="L34" s="13"/>
      <c r="M34" s="13"/>
      <c r="N34" s="13"/>
      <c r="O34" s="41"/>
      <c r="Q34" s="98"/>
    </row>
    <row r="35" spans="1:17" ht="12.75" customHeight="1" x14ac:dyDescent="0.15">
      <c r="A35" s="46"/>
      <c r="B35" s="13" t="s">
        <v>66</v>
      </c>
      <c r="C35" s="13">
        <f t="shared" ref="C35:O35" si="15">C33*C34</f>
        <v>0</v>
      </c>
      <c r="D35" s="13"/>
      <c r="E35" s="13">
        <f t="shared" si="15"/>
        <v>0</v>
      </c>
      <c r="F35" s="13">
        <f t="shared" si="15"/>
        <v>0</v>
      </c>
      <c r="G35" s="13">
        <f t="shared" si="15"/>
        <v>0</v>
      </c>
      <c r="H35" s="13">
        <f t="shared" si="15"/>
        <v>0</v>
      </c>
      <c r="I35" s="13">
        <f t="shared" si="15"/>
        <v>0</v>
      </c>
      <c r="J35" s="13">
        <f t="shared" si="15"/>
        <v>0</v>
      </c>
      <c r="K35" s="13">
        <f t="shared" si="15"/>
        <v>0</v>
      </c>
      <c r="L35" s="13"/>
      <c r="M35" s="13"/>
      <c r="N35" s="13">
        <f t="shared" si="15"/>
        <v>0</v>
      </c>
      <c r="O35" s="41">
        <f t="shared" si="15"/>
        <v>0</v>
      </c>
      <c r="Q35" s="98"/>
    </row>
    <row r="36" spans="1:17" ht="14.25" thickBot="1" x14ac:dyDescent="0.2">
      <c r="A36" s="42" t="s">
        <v>61</v>
      </c>
      <c r="B36" s="43"/>
      <c r="C36" s="44">
        <f>C8+C11+C14+C17+C20+C23+C26+C29+C32+C35</f>
        <v>50.099999999999994</v>
      </c>
      <c r="D36" s="44">
        <f>D8+D11+D14+D17+D20+D23+D26+D29+D32+D35</f>
        <v>18.200000000000003</v>
      </c>
      <c r="E36" s="44">
        <f t="shared" ref="E36:O36" si="16">E8+E11+E14+E17+E20+E23+E26+E29+E32+E35</f>
        <v>13</v>
      </c>
      <c r="F36" s="44">
        <f t="shared" si="16"/>
        <v>3.3</v>
      </c>
      <c r="G36" s="44">
        <f t="shared" si="16"/>
        <v>5.9</v>
      </c>
      <c r="H36" s="44">
        <f t="shared" si="16"/>
        <v>0</v>
      </c>
      <c r="I36" s="44">
        <f t="shared" si="16"/>
        <v>0</v>
      </c>
      <c r="J36" s="44">
        <f t="shared" si="16"/>
        <v>0</v>
      </c>
      <c r="K36" s="44">
        <f t="shared" si="16"/>
        <v>0</v>
      </c>
      <c r="L36" s="44">
        <f t="shared" si="16"/>
        <v>0</v>
      </c>
      <c r="M36" s="44">
        <f t="shared" si="16"/>
        <v>0</v>
      </c>
      <c r="N36" s="44">
        <f t="shared" si="16"/>
        <v>0</v>
      </c>
      <c r="O36" s="45">
        <f t="shared" si="16"/>
        <v>0</v>
      </c>
      <c r="Q36" s="98"/>
    </row>
    <row r="37" spans="1:17" x14ac:dyDescent="0.15">
      <c r="A37" s="37" t="s">
        <v>62</v>
      </c>
      <c r="B37" s="38"/>
      <c r="C37" s="80">
        <f>IF(C5=0,"0",(1.2*(C7^1.85/(C5)^4.87))/100)</f>
        <v>8.8397581581357789E-4</v>
      </c>
      <c r="D37" s="80">
        <f t="shared" ref="D37:O37" si="17">IF(D5=0,"0",(1.2*(D7^1.85/(D5)^4.87))/100)</f>
        <v>3.2299249937707704E-3</v>
      </c>
      <c r="E37" s="80">
        <f t="shared" si="17"/>
        <v>8.9595654253924221E-4</v>
      </c>
      <c r="F37" s="80">
        <f t="shared" si="17"/>
        <v>2.0775680531641889E-3</v>
      </c>
      <c r="G37" s="80">
        <f t="shared" si="17"/>
        <v>4.7562737944945262E-2</v>
      </c>
      <c r="H37" s="80" t="str">
        <f t="shared" si="17"/>
        <v>0</v>
      </c>
      <c r="I37" s="80" t="str">
        <f t="shared" si="17"/>
        <v>0</v>
      </c>
      <c r="J37" s="80" t="str">
        <f t="shared" si="17"/>
        <v>0</v>
      </c>
      <c r="K37" s="80" t="str">
        <f t="shared" si="17"/>
        <v>0</v>
      </c>
      <c r="L37" s="80" t="str">
        <f t="shared" si="17"/>
        <v>0</v>
      </c>
      <c r="M37" s="80" t="str">
        <f t="shared" si="17"/>
        <v>0</v>
      </c>
      <c r="N37" s="80" t="str">
        <f t="shared" si="17"/>
        <v>0</v>
      </c>
      <c r="O37" s="92" t="str">
        <f t="shared" si="17"/>
        <v>0</v>
      </c>
      <c r="Q37" s="98" t="s">
        <v>130</v>
      </c>
    </row>
    <row r="38" spans="1:17" x14ac:dyDescent="0.15">
      <c r="A38" s="40" t="s">
        <v>63</v>
      </c>
      <c r="B38" s="15"/>
      <c r="C38" s="13">
        <f>C36*C37</f>
        <v>4.4287188372260249E-2</v>
      </c>
      <c r="D38" s="13">
        <f>D36*D37</f>
        <v>5.878463488662803E-2</v>
      </c>
      <c r="E38" s="13">
        <f t="shared" ref="E38:O38" si="18">E36*E37</f>
        <v>1.1647435053010149E-2</v>
      </c>
      <c r="F38" s="13">
        <f t="shared" si="18"/>
        <v>6.8559745754418226E-3</v>
      </c>
      <c r="G38" s="13">
        <f t="shared" si="18"/>
        <v>0.28062015387517708</v>
      </c>
      <c r="H38" s="13">
        <f t="shared" si="18"/>
        <v>0</v>
      </c>
      <c r="I38" s="13">
        <f t="shared" si="18"/>
        <v>0</v>
      </c>
      <c r="J38" s="13">
        <f t="shared" si="18"/>
        <v>0</v>
      </c>
      <c r="K38" s="13">
        <f t="shared" si="18"/>
        <v>0</v>
      </c>
      <c r="L38" s="13">
        <f t="shared" si="18"/>
        <v>0</v>
      </c>
      <c r="M38" s="13">
        <f t="shared" si="18"/>
        <v>0</v>
      </c>
      <c r="N38" s="13">
        <f t="shared" si="18"/>
        <v>0</v>
      </c>
      <c r="O38" s="41">
        <f t="shared" si="18"/>
        <v>0</v>
      </c>
    </row>
    <row r="39" spans="1:17" ht="14.25" thickBot="1" x14ac:dyDescent="0.2">
      <c r="A39" s="47" t="s">
        <v>64</v>
      </c>
      <c r="B39" s="11"/>
      <c r="C39" s="8"/>
      <c r="D39" s="8">
        <f>ROUNDUP((C38+D38),3)</f>
        <v>0.104</v>
      </c>
      <c r="E39" s="8">
        <f>ROUNDUP((D39+E38),3)</f>
        <v>0.11600000000000001</v>
      </c>
      <c r="F39" s="8">
        <f t="shared" ref="F39:O39" si="19">ROUNDUP((E39+F38),3)</f>
        <v>0.123</v>
      </c>
      <c r="G39" s="8">
        <f t="shared" si="19"/>
        <v>0.40400000000000003</v>
      </c>
      <c r="H39" s="8">
        <f t="shared" si="19"/>
        <v>0.40400000000000003</v>
      </c>
      <c r="I39" s="8">
        <f t="shared" si="19"/>
        <v>0.40400000000000003</v>
      </c>
      <c r="J39" s="8">
        <f t="shared" si="19"/>
        <v>0.40400000000000003</v>
      </c>
      <c r="K39" s="8">
        <f t="shared" si="19"/>
        <v>0.40400000000000003</v>
      </c>
      <c r="L39" s="8">
        <f t="shared" si="19"/>
        <v>0.40400000000000003</v>
      </c>
      <c r="M39" s="8">
        <f t="shared" si="19"/>
        <v>0.40400000000000003</v>
      </c>
      <c r="N39" s="8">
        <f t="shared" si="19"/>
        <v>0.40400000000000003</v>
      </c>
      <c r="O39" s="41">
        <f t="shared" si="19"/>
        <v>0.40400000000000003</v>
      </c>
      <c r="Q39" s="89" t="s">
        <v>127</v>
      </c>
    </row>
    <row r="40" spans="1:17" x14ac:dyDescent="0.15">
      <c r="A40" s="63" t="s">
        <v>82</v>
      </c>
      <c r="B40" s="49" t="s">
        <v>68</v>
      </c>
      <c r="C40" s="50"/>
      <c r="D40" s="50"/>
      <c r="E40" s="38"/>
      <c r="F40" s="39">
        <v>8.9499999999999993</v>
      </c>
      <c r="G40" s="64" t="s">
        <v>83</v>
      </c>
      <c r="H40" s="2"/>
      <c r="I40" s="54"/>
      <c r="J40" s="55" t="s">
        <v>84</v>
      </c>
      <c r="K40" s="38"/>
      <c r="L40" s="39">
        <v>1</v>
      </c>
      <c r="M40" s="65" t="s">
        <v>78</v>
      </c>
      <c r="N40" s="50"/>
      <c r="O40" s="19"/>
    </row>
    <row r="41" spans="1:17" x14ac:dyDescent="0.15">
      <c r="A41" s="51" t="s">
        <v>72</v>
      </c>
      <c r="B41" s="67" t="s">
        <v>87</v>
      </c>
      <c r="C41" s="32"/>
      <c r="D41" s="32"/>
      <c r="E41" s="15"/>
      <c r="F41" s="41">
        <f>O39</f>
        <v>0.40400000000000003</v>
      </c>
      <c r="G41" s="56" t="s">
        <v>73</v>
      </c>
      <c r="H41" s="5"/>
      <c r="I41" s="48"/>
      <c r="J41" s="14" t="s">
        <v>74</v>
      </c>
      <c r="K41" s="15"/>
      <c r="L41" s="41">
        <v>0.72</v>
      </c>
      <c r="M41" s="71" t="s">
        <v>85</v>
      </c>
      <c r="N41" s="32"/>
      <c r="O41" s="21"/>
    </row>
    <row r="42" spans="1:17" ht="14.25" thickBot="1" x14ac:dyDescent="0.2">
      <c r="A42" s="46"/>
      <c r="B42" s="14" t="s">
        <v>69</v>
      </c>
      <c r="C42" s="32"/>
      <c r="D42" s="32"/>
      <c r="E42" s="15"/>
      <c r="F42" s="41">
        <v>33</v>
      </c>
      <c r="G42" s="4"/>
      <c r="H42" s="5"/>
      <c r="I42" s="48"/>
      <c r="J42" s="14" t="s">
        <v>75</v>
      </c>
      <c r="K42" s="15"/>
      <c r="L42" s="72">
        <f>F44</f>
        <v>47.353999999999999</v>
      </c>
      <c r="M42" s="42" t="s">
        <v>117</v>
      </c>
      <c r="N42" s="53"/>
      <c r="O42" s="23"/>
    </row>
    <row r="43" spans="1:17" ht="14.25" thickBot="1" x14ac:dyDescent="0.2">
      <c r="A43" s="46"/>
      <c r="B43" s="14" t="s">
        <v>70</v>
      </c>
      <c r="C43" s="32"/>
      <c r="D43" s="32"/>
      <c r="E43" s="15"/>
      <c r="F43" s="41">
        <v>5</v>
      </c>
      <c r="G43" s="4"/>
      <c r="H43" s="87">
        <f>0.163*1*L41*L42*L43/L44</f>
        <v>9.4049415138461558</v>
      </c>
      <c r="I43" s="88" t="s">
        <v>86</v>
      </c>
      <c r="J43" s="14" t="s">
        <v>76</v>
      </c>
      <c r="K43" s="15"/>
      <c r="L43" s="41">
        <v>1.1000000000000001</v>
      </c>
      <c r="M43" s="60" t="s">
        <v>79</v>
      </c>
      <c r="N43" s="61" t="s">
        <v>80</v>
      </c>
      <c r="O43" s="62"/>
    </row>
    <row r="44" spans="1:17" ht="14.25" thickBot="1" x14ac:dyDescent="0.2">
      <c r="A44" s="52"/>
      <c r="B44" s="22" t="s">
        <v>71</v>
      </c>
      <c r="C44" s="53"/>
      <c r="D44" s="53"/>
      <c r="E44" s="43"/>
      <c r="F44" s="45">
        <f>SUM(F40:F43)</f>
        <v>47.353999999999999</v>
      </c>
      <c r="G44" s="6"/>
      <c r="H44" s="7"/>
      <c r="I44" s="58"/>
      <c r="J44" s="22" t="s">
        <v>77</v>
      </c>
      <c r="K44" s="43"/>
      <c r="L44" s="45">
        <v>0.65</v>
      </c>
      <c r="M44" s="95" t="s">
        <v>81</v>
      </c>
      <c r="N44" s="96"/>
      <c r="O44" s="97"/>
    </row>
  </sheetData>
  <mergeCells count="1">
    <mergeCell ref="M44:O44"/>
  </mergeCells>
  <phoneticPr fontId="1"/>
  <pageMargins left="0.74803149606299213" right="0.35433070866141736" top="0.35433070866141736" bottom="0.39370078740157483" header="0" footer="0"/>
  <pageSetup paperSize="9" scale="88"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4"/>
  <sheetViews>
    <sheetView workbookViewId="0">
      <selection activeCell="M44" sqref="M44:O44"/>
    </sheetView>
  </sheetViews>
  <sheetFormatPr defaultRowHeight="13.5" x14ac:dyDescent="0.15"/>
  <cols>
    <col min="12" max="12" width="7.625" customWidth="1"/>
    <col min="13" max="13" width="7.5" customWidth="1"/>
  </cols>
  <sheetData>
    <row r="1" spans="1:15" ht="21" x14ac:dyDescent="0.2">
      <c r="A1" s="37" t="s">
        <v>45</v>
      </c>
      <c r="B1" s="50" t="s">
        <v>4</v>
      </c>
      <c r="C1" s="2"/>
      <c r="D1" s="2"/>
      <c r="E1" s="93" t="s">
        <v>67</v>
      </c>
      <c r="F1" s="2"/>
      <c r="G1" s="2"/>
      <c r="H1" s="2"/>
      <c r="I1" s="50" t="s">
        <v>46</v>
      </c>
      <c r="J1" s="50"/>
      <c r="K1" s="50"/>
      <c r="L1" s="50" t="s">
        <v>97</v>
      </c>
      <c r="M1" s="50"/>
      <c r="N1" s="50"/>
      <c r="O1" s="3"/>
    </row>
    <row r="2" spans="1:15" ht="9.75" customHeight="1" thickBot="1" x14ac:dyDescent="0.2">
      <c r="A2" s="4"/>
      <c r="B2" s="5"/>
      <c r="C2" s="5"/>
      <c r="D2" s="5"/>
      <c r="E2" s="5"/>
      <c r="F2" s="5"/>
      <c r="G2" s="5"/>
      <c r="H2" s="5"/>
      <c r="I2" s="5"/>
      <c r="J2" s="5"/>
      <c r="K2" s="5"/>
      <c r="L2" s="5"/>
      <c r="M2" s="5"/>
      <c r="N2" s="5"/>
      <c r="O2" s="94"/>
    </row>
    <row r="3" spans="1:15" ht="14.25" thickBot="1" x14ac:dyDescent="0.2">
      <c r="A3" s="33" t="s">
        <v>47</v>
      </c>
      <c r="B3" s="34"/>
      <c r="C3" s="35" t="s">
        <v>118</v>
      </c>
      <c r="D3" s="35" t="s">
        <v>111</v>
      </c>
      <c r="E3" s="35" t="s">
        <v>112</v>
      </c>
      <c r="F3" s="35" t="s">
        <v>113</v>
      </c>
      <c r="G3" s="35" t="s">
        <v>114</v>
      </c>
      <c r="H3" s="35" t="s">
        <v>120</v>
      </c>
      <c r="I3" s="35"/>
      <c r="J3" s="68"/>
      <c r="K3" s="77"/>
      <c r="L3" s="35"/>
      <c r="M3" s="35"/>
      <c r="N3" s="35"/>
      <c r="O3" s="36"/>
    </row>
    <row r="4" spans="1:15" x14ac:dyDescent="0.15">
      <c r="A4" s="37" t="s">
        <v>48</v>
      </c>
      <c r="B4" s="38"/>
      <c r="C4" s="24">
        <v>100</v>
      </c>
      <c r="D4" s="24">
        <v>80</v>
      </c>
      <c r="E4" s="24">
        <v>65</v>
      </c>
      <c r="F4" s="24">
        <v>50</v>
      </c>
      <c r="G4" s="24">
        <v>40</v>
      </c>
      <c r="H4" s="24">
        <v>25</v>
      </c>
      <c r="I4" s="24">
        <v>0</v>
      </c>
      <c r="J4" s="24">
        <v>0</v>
      </c>
      <c r="K4" s="24">
        <v>0</v>
      </c>
      <c r="L4" s="24"/>
      <c r="M4" s="24"/>
      <c r="N4" s="24"/>
      <c r="O4" s="39"/>
    </row>
    <row r="5" spans="1:15" x14ac:dyDescent="0.15">
      <c r="A5" s="78" t="s">
        <v>124</v>
      </c>
      <c r="B5" s="79"/>
      <c r="C5" s="9">
        <f>IF(C4=25,"27.6",IF(C4=32,"35.7",IF(C4=40,"41.6",IF(C4=50,"52.9",IF(C4=65,"67.9",IF(C4=80,"80.7",IF(C4="0","0",IF(C4=100,"105.3",))))))))/10</f>
        <v>10.53</v>
      </c>
      <c r="D5" s="9">
        <f t="shared" ref="D5:O5" si="0">IF(D4=25,"27.6",IF(D4=32,"35.7",IF(D4=40,"41.6",IF(D4=50,"52.9",IF(D4=65,"67.9",IF(D4=80,"80.7",IF(D4="0","0",IF(D4=100,"105.3",))))))))/10</f>
        <v>8.07</v>
      </c>
      <c r="E5" s="9">
        <f t="shared" si="0"/>
        <v>6.7900000000000009</v>
      </c>
      <c r="F5" s="9">
        <f t="shared" si="0"/>
        <v>5.29</v>
      </c>
      <c r="G5" s="9">
        <f t="shared" si="0"/>
        <v>4.16</v>
      </c>
      <c r="H5" s="9">
        <f t="shared" si="0"/>
        <v>2.7600000000000002</v>
      </c>
      <c r="I5" s="9">
        <f t="shared" si="0"/>
        <v>0</v>
      </c>
      <c r="J5" s="9">
        <f t="shared" si="0"/>
        <v>0</v>
      </c>
      <c r="K5" s="9">
        <f t="shared" si="0"/>
        <v>0</v>
      </c>
      <c r="L5" s="9">
        <f t="shared" si="0"/>
        <v>0</v>
      </c>
      <c r="M5" s="9">
        <f t="shared" si="0"/>
        <v>0</v>
      </c>
      <c r="N5" s="9">
        <f t="shared" si="0"/>
        <v>0</v>
      </c>
      <c r="O5" s="90">
        <f t="shared" si="0"/>
        <v>0</v>
      </c>
    </row>
    <row r="6" spans="1:15" x14ac:dyDescent="0.15">
      <c r="A6" s="40" t="s">
        <v>49</v>
      </c>
      <c r="B6" s="15"/>
      <c r="C6" s="13">
        <v>8</v>
      </c>
      <c r="D6" s="13">
        <v>8</v>
      </c>
      <c r="E6" s="13">
        <v>8</v>
      </c>
      <c r="F6" s="13">
        <v>8</v>
      </c>
      <c r="G6" s="13">
        <v>5</v>
      </c>
      <c r="H6" s="13">
        <v>2</v>
      </c>
      <c r="I6" s="13">
        <v>0</v>
      </c>
      <c r="J6" s="13">
        <v>0</v>
      </c>
      <c r="K6" s="13">
        <v>0</v>
      </c>
      <c r="L6" s="13">
        <v>0</v>
      </c>
      <c r="M6" s="13">
        <v>0</v>
      </c>
      <c r="N6" s="13">
        <v>0</v>
      </c>
      <c r="O6" s="41">
        <v>0</v>
      </c>
    </row>
    <row r="7" spans="1:15" ht="14.25" thickBot="1" x14ac:dyDescent="0.2">
      <c r="A7" s="42" t="s">
        <v>50</v>
      </c>
      <c r="B7" s="43"/>
      <c r="C7" s="44">
        <f>C6*90</f>
        <v>720</v>
      </c>
      <c r="D7" s="44">
        <f t="shared" ref="D7:M7" si="1">D6*90</f>
        <v>720</v>
      </c>
      <c r="E7" s="44">
        <f t="shared" si="1"/>
        <v>720</v>
      </c>
      <c r="F7" s="44">
        <f t="shared" si="1"/>
        <v>720</v>
      </c>
      <c r="G7" s="44">
        <f t="shared" si="1"/>
        <v>450</v>
      </c>
      <c r="H7" s="44">
        <f t="shared" si="1"/>
        <v>180</v>
      </c>
      <c r="I7" s="44">
        <f t="shared" si="1"/>
        <v>0</v>
      </c>
      <c r="J7" s="44">
        <f t="shared" si="1"/>
        <v>0</v>
      </c>
      <c r="K7" s="44">
        <f t="shared" si="1"/>
        <v>0</v>
      </c>
      <c r="L7" s="44">
        <f t="shared" si="1"/>
        <v>0</v>
      </c>
      <c r="M7" s="44">
        <f t="shared" si="1"/>
        <v>0</v>
      </c>
      <c r="N7" s="44">
        <f>N6*80</f>
        <v>0</v>
      </c>
      <c r="O7" s="45">
        <f>O6*80</f>
        <v>0</v>
      </c>
    </row>
    <row r="8" spans="1:15" x14ac:dyDescent="0.15">
      <c r="A8" s="37" t="s">
        <v>51</v>
      </c>
      <c r="B8" s="38"/>
      <c r="C8" s="24">
        <v>28</v>
      </c>
      <c r="D8" s="24">
        <v>21.5</v>
      </c>
      <c r="E8" s="24">
        <v>4.3</v>
      </c>
      <c r="F8" s="24">
        <v>1.7</v>
      </c>
      <c r="G8" s="24">
        <v>4</v>
      </c>
      <c r="H8" s="24">
        <v>5</v>
      </c>
      <c r="I8" s="24">
        <v>0</v>
      </c>
      <c r="J8" s="24">
        <v>0</v>
      </c>
      <c r="K8" s="24">
        <v>0</v>
      </c>
      <c r="L8" s="24"/>
      <c r="M8" s="24"/>
      <c r="N8" s="24">
        <v>0</v>
      </c>
      <c r="O8" s="39">
        <v>0</v>
      </c>
    </row>
    <row r="9" spans="1:15" x14ac:dyDescent="0.15">
      <c r="A9" s="73" t="s">
        <v>52</v>
      </c>
      <c r="B9" s="13" t="s">
        <v>14</v>
      </c>
      <c r="C9" s="13"/>
      <c r="D9" s="13"/>
      <c r="E9" s="13"/>
      <c r="F9" s="13"/>
      <c r="G9" s="13"/>
      <c r="H9" s="13"/>
      <c r="I9" s="13"/>
      <c r="J9" s="13"/>
      <c r="K9" s="13"/>
      <c r="L9" s="13"/>
      <c r="M9" s="13"/>
      <c r="N9" s="13"/>
      <c r="O9" s="41"/>
    </row>
    <row r="10" spans="1:15" ht="11.25" customHeight="1" x14ac:dyDescent="0.15">
      <c r="A10" s="46"/>
      <c r="B10" s="76" t="s">
        <v>65</v>
      </c>
      <c r="C10" s="13"/>
      <c r="D10" s="13"/>
      <c r="E10" s="13"/>
      <c r="F10" s="13"/>
      <c r="G10" s="13"/>
      <c r="H10" s="13"/>
      <c r="I10" s="13"/>
      <c r="J10" s="13"/>
      <c r="K10" s="13"/>
      <c r="L10" s="13"/>
      <c r="M10" s="13"/>
      <c r="N10" s="13"/>
      <c r="O10" s="41"/>
    </row>
    <row r="11" spans="1:15" ht="11.25" customHeight="1" x14ac:dyDescent="0.15">
      <c r="A11" s="18"/>
      <c r="B11" s="13" t="s">
        <v>66</v>
      </c>
      <c r="C11" s="13">
        <f>C9*C10</f>
        <v>0</v>
      </c>
      <c r="D11" s="13">
        <v>0</v>
      </c>
      <c r="E11" s="13">
        <f t="shared" ref="E11:O11" si="2">E9*E10</f>
        <v>0</v>
      </c>
      <c r="F11" s="13">
        <f t="shared" si="2"/>
        <v>0</v>
      </c>
      <c r="G11" s="13">
        <f t="shared" si="2"/>
        <v>0</v>
      </c>
      <c r="H11" s="13">
        <f t="shared" si="2"/>
        <v>0</v>
      </c>
      <c r="I11" s="13">
        <f t="shared" si="2"/>
        <v>0</v>
      </c>
      <c r="J11" s="13">
        <f t="shared" si="2"/>
        <v>0</v>
      </c>
      <c r="K11" s="13">
        <f t="shared" si="2"/>
        <v>0</v>
      </c>
      <c r="L11" s="13"/>
      <c r="M11" s="13"/>
      <c r="N11" s="13">
        <f t="shared" si="2"/>
        <v>0</v>
      </c>
      <c r="O11" s="41">
        <f t="shared" si="2"/>
        <v>0</v>
      </c>
    </row>
    <row r="12" spans="1:15" ht="11.25" customHeight="1" x14ac:dyDescent="0.15">
      <c r="A12" s="73" t="s">
        <v>53</v>
      </c>
      <c r="B12" s="13" t="s">
        <v>14</v>
      </c>
      <c r="C12" s="13">
        <v>2</v>
      </c>
      <c r="D12" s="13">
        <v>3</v>
      </c>
      <c r="E12" s="13">
        <v>0</v>
      </c>
      <c r="F12" s="13">
        <v>0</v>
      </c>
      <c r="G12" s="13">
        <v>0</v>
      </c>
      <c r="H12" s="13">
        <v>1</v>
      </c>
      <c r="I12" s="13">
        <v>0</v>
      </c>
      <c r="J12" s="13">
        <v>0</v>
      </c>
      <c r="K12" s="13">
        <v>0</v>
      </c>
      <c r="L12" s="13">
        <v>0</v>
      </c>
      <c r="M12" s="13">
        <v>0</v>
      </c>
      <c r="N12" s="13"/>
      <c r="O12" s="41"/>
    </row>
    <row r="13" spans="1:15" ht="12" customHeight="1" x14ac:dyDescent="0.15">
      <c r="A13" s="46"/>
      <c r="B13" s="76" t="s">
        <v>65</v>
      </c>
      <c r="C13" s="81" t="str">
        <f>IF(C4=25,"0.8",IF(C4=32,"1.1",IF(C4=40,"1.3",IF(C4=50,"1.6",IF(C4=65,"2",IF(C4=80,"2.4",IF(C4="0","0",IF(C4=100,"3.2",))))))))</f>
        <v>3.2</v>
      </c>
      <c r="D13" s="81" t="str">
        <f t="shared" ref="D13:O13" si="3">IF(D4=25,"0.8",IF(D4=32,"1.1",IF(D4=40,"1.3",IF(D4=50,"1.6",IF(D4=65,"2",IF(D4=80,"2.4",IF(D4="0","0",IF(D4=100,"3.2",))))))))</f>
        <v>2.4</v>
      </c>
      <c r="E13" s="81" t="str">
        <f t="shared" si="3"/>
        <v>2</v>
      </c>
      <c r="F13" s="81" t="str">
        <f t="shared" si="3"/>
        <v>1.6</v>
      </c>
      <c r="G13" s="81" t="str">
        <f t="shared" si="3"/>
        <v>1.3</v>
      </c>
      <c r="H13" s="81" t="str">
        <f t="shared" si="3"/>
        <v>0.8</v>
      </c>
      <c r="I13" s="81">
        <f t="shared" si="3"/>
        <v>0</v>
      </c>
      <c r="J13" s="81">
        <f t="shared" si="3"/>
        <v>0</v>
      </c>
      <c r="K13" s="81">
        <f t="shared" si="3"/>
        <v>0</v>
      </c>
      <c r="L13" s="81">
        <f t="shared" si="3"/>
        <v>0</v>
      </c>
      <c r="M13" s="81">
        <f t="shared" si="3"/>
        <v>0</v>
      </c>
      <c r="N13" s="81">
        <f t="shared" si="3"/>
        <v>0</v>
      </c>
      <c r="O13" s="91">
        <f t="shared" si="3"/>
        <v>0</v>
      </c>
    </row>
    <row r="14" spans="1:15" ht="11.25" customHeight="1" x14ac:dyDescent="0.15">
      <c r="A14" s="18"/>
      <c r="B14" s="13" t="s">
        <v>66</v>
      </c>
      <c r="C14" s="13">
        <f t="shared" ref="C14:O14" si="4">C12*C13</f>
        <v>6.4</v>
      </c>
      <c r="D14" s="13">
        <f t="shared" si="4"/>
        <v>7.1999999999999993</v>
      </c>
      <c r="E14" s="13">
        <f t="shared" si="4"/>
        <v>0</v>
      </c>
      <c r="F14" s="13">
        <f t="shared" si="4"/>
        <v>0</v>
      </c>
      <c r="G14" s="13">
        <f t="shared" si="4"/>
        <v>0</v>
      </c>
      <c r="H14" s="13">
        <f t="shared" si="4"/>
        <v>0.8</v>
      </c>
      <c r="I14" s="13">
        <f t="shared" si="4"/>
        <v>0</v>
      </c>
      <c r="J14" s="13">
        <f t="shared" si="4"/>
        <v>0</v>
      </c>
      <c r="K14" s="13">
        <f t="shared" si="4"/>
        <v>0</v>
      </c>
      <c r="L14" s="13">
        <f t="shared" si="4"/>
        <v>0</v>
      </c>
      <c r="M14" s="13">
        <f t="shared" si="4"/>
        <v>0</v>
      </c>
      <c r="N14" s="13">
        <f t="shared" si="4"/>
        <v>0</v>
      </c>
      <c r="O14" s="41">
        <f t="shared" si="4"/>
        <v>0</v>
      </c>
    </row>
    <row r="15" spans="1:15" ht="23.25" customHeight="1" x14ac:dyDescent="0.15">
      <c r="A15" s="74" t="s">
        <v>54</v>
      </c>
      <c r="B15" s="13" t="s">
        <v>14</v>
      </c>
      <c r="C15" s="13">
        <v>1</v>
      </c>
      <c r="D15" s="13">
        <v>1</v>
      </c>
      <c r="E15" s="13">
        <v>1</v>
      </c>
      <c r="F15" s="13">
        <v>1</v>
      </c>
      <c r="G15" s="13">
        <v>1</v>
      </c>
      <c r="H15" s="13">
        <v>0</v>
      </c>
      <c r="I15" s="13">
        <v>0</v>
      </c>
      <c r="J15" s="13">
        <v>0</v>
      </c>
      <c r="K15" s="13">
        <v>0</v>
      </c>
      <c r="L15" s="13">
        <v>0</v>
      </c>
      <c r="M15" s="13"/>
      <c r="N15" s="13"/>
      <c r="O15" s="41"/>
    </row>
    <row r="16" spans="1:15" ht="14.25" customHeight="1" x14ac:dyDescent="0.15">
      <c r="A16" s="46"/>
      <c r="B16" s="76" t="s">
        <v>65</v>
      </c>
      <c r="C16" s="81" t="str">
        <f>IF(C4=25,"1.7",IF(C4=32,"2.2",IF(C4=40,"2.5",IF(C4=50,"3.2",IF(C4=65,"4.1",IF(C4=80,"4.9",IF(C4="0","0",IF(C4=100,"6.3",))))))))</f>
        <v>6.3</v>
      </c>
      <c r="D16" s="81" t="str">
        <f t="shared" ref="D16:O16" si="5">IF(D4=25,"1.7",IF(D4=32,"2.2",IF(D4=40,"2.5",IF(D4=50,"3.2",IF(D4=65,"4.1",IF(D4=80,"4.9",IF(D4="0","0",IF(D4=100,"6.3",))))))))</f>
        <v>4.9</v>
      </c>
      <c r="E16" s="81" t="str">
        <f t="shared" si="5"/>
        <v>4.1</v>
      </c>
      <c r="F16" s="81" t="str">
        <f t="shared" si="5"/>
        <v>3.2</v>
      </c>
      <c r="G16" s="81" t="str">
        <f t="shared" si="5"/>
        <v>2.5</v>
      </c>
      <c r="H16" s="81" t="str">
        <f t="shared" si="5"/>
        <v>1.7</v>
      </c>
      <c r="I16" s="81">
        <f t="shared" si="5"/>
        <v>0</v>
      </c>
      <c r="J16" s="81">
        <f t="shared" si="5"/>
        <v>0</v>
      </c>
      <c r="K16" s="81">
        <f t="shared" si="5"/>
        <v>0</v>
      </c>
      <c r="L16" s="81">
        <f t="shared" si="5"/>
        <v>0</v>
      </c>
      <c r="M16" s="81">
        <f t="shared" si="5"/>
        <v>0</v>
      </c>
      <c r="N16" s="81">
        <f t="shared" si="5"/>
        <v>0</v>
      </c>
      <c r="O16" s="91">
        <f t="shared" si="5"/>
        <v>0</v>
      </c>
    </row>
    <row r="17" spans="1:15" ht="14.25" customHeight="1" x14ac:dyDescent="0.15">
      <c r="A17" s="18"/>
      <c r="B17" s="13" t="s">
        <v>66</v>
      </c>
      <c r="C17" s="13">
        <f t="shared" ref="C17:O17" si="6">C15*C16</f>
        <v>6.3</v>
      </c>
      <c r="D17" s="13">
        <f t="shared" si="6"/>
        <v>4.9000000000000004</v>
      </c>
      <c r="E17" s="13">
        <f t="shared" si="6"/>
        <v>4.0999999999999996</v>
      </c>
      <c r="F17" s="13">
        <f t="shared" si="6"/>
        <v>3.2</v>
      </c>
      <c r="G17" s="13">
        <f t="shared" si="6"/>
        <v>2.5</v>
      </c>
      <c r="H17" s="13">
        <f t="shared" si="6"/>
        <v>0</v>
      </c>
      <c r="I17" s="13">
        <f t="shared" si="6"/>
        <v>0</v>
      </c>
      <c r="J17" s="13">
        <f t="shared" si="6"/>
        <v>0</v>
      </c>
      <c r="K17" s="13">
        <f t="shared" si="6"/>
        <v>0</v>
      </c>
      <c r="L17" s="13">
        <f t="shared" si="6"/>
        <v>0</v>
      </c>
      <c r="M17" s="13"/>
      <c r="N17" s="13">
        <f t="shared" si="6"/>
        <v>0</v>
      </c>
      <c r="O17" s="41">
        <f t="shared" si="6"/>
        <v>0</v>
      </c>
    </row>
    <row r="18" spans="1:15" x14ac:dyDescent="0.15">
      <c r="A18" s="16" t="s">
        <v>55</v>
      </c>
      <c r="B18" s="13" t="s">
        <v>14</v>
      </c>
      <c r="C18" s="13">
        <v>1</v>
      </c>
      <c r="D18" s="13">
        <v>0</v>
      </c>
      <c r="E18" s="13">
        <v>0</v>
      </c>
      <c r="F18" s="13">
        <v>0</v>
      </c>
      <c r="G18" s="13"/>
      <c r="H18" s="13"/>
      <c r="I18" s="13"/>
      <c r="J18" s="13"/>
      <c r="K18" s="13"/>
      <c r="L18" s="13"/>
      <c r="M18" s="13"/>
      <c r="N18" s="13"/>
      <c r="O18" s="41"/>
    </row>
    <row r="19" spans="1:15" ht="11.25" customHeight="1" x14ac:dyDescent="0.15">
      <c r="A19" s="46"/>
      <c r="B19" s="76" t="s">
        <v>65</v>
      </c>
      <c r="C19" s="81" t="str">
        <f>IF(C4=25,"0.2",IF(C4=32,"0.2",IF(C4=40,"0.3",IF(C4=50,"0.3",IF(C4=65,"0.4",IF(C4=80,"0.5",IF(C4="0","0",IF(C4=100,"0.7",))))))))</f>
        <v>0.7</v>
      </c>
      <c r="D19" s="81" t="str">
        <f t="shared" ref="D19:O19" si="7">IF(D4=25,"0.2",IF(D4=32,"0.2",IF(D4=40,"0.3",IF(D4=50,"0.3",IF(D4=65,"0.4",IF(D4=80,"0.5",IF(D4="0","0",IF(D4=100,"0.7",))))))))</f>
        <v>0.5</v>
      </c>
      <c r="E19" s="81" t="str">
        <f t="shared" si="7"/>
        <v>0.4</v>
      </c>
      <c r="F19" s="81" t="str">
        <f t="shared" si="7"/>
        <v>0.3</v>
      </c>
      <c r="G19" s="81" t="str">
        <f t="shared" si="7"/>
        <v>0.3</v>
      </c>
      <c r="H19" s="81" t="str">
        <f t="shared" si="7"/>
        <v>0.2</v>
      </c>
      <c r="I19" s="81">
        <f t="shared" si="7"/>
        <v>0</v>
      </c>
      <c r="J19" s="81">
        <f t="shared" si="7"/>
        <v>0</v>
      </c>
      <c r="K19" s="81">
        <f t="shared" si="7"/>
        <v>0</v>
      </c>
      <c r="L19" s="81">
        <f t="shared" si="7"/>
        <v>0</v>
      </c>
      <c r="M19" s="81">
        <f t="shared" si="7"/>
        <v>0</v>
      </c>
      <c r="N19" s="81">
        <f t="shared" si="7"/>
        <v>0</v>
      </c>
      <c r="O19" s="91">
        <f t="shared" si="7"/>
        <v>0</v>
      </c>
    </row>
    <row r="20" spans="1:15" ht="11.25" customHeight="1" x14ac:dyDescent="0.15">
      <c r="A20" s="18"/>
      <c r="B20" s="13" t="s">
        <v>66</v>
      </c>
      <c r="C20" s="13">
        <f t="shared" ref="C20:O20" si="8">C18*C19</f>
        <v>0.7</v>
      </c>
      <c r="D20" s="13">
        <f t="shared" si="8"/>
        <v>0</v>
      </c>
      <c r="E20" s="13">
        <f t="shared" si="8"/>
        <v>0</v>
      </c>
      <c r="F20" s="13">
        <f t="shared" si="8"/>
        <v>0</v>
      </c>
      <c r="G20" s="13">
        <f t="shared" si="8"/>
        <v>0</v>
      </c>
      <c r="H20" s="13">
        <f t="shared" si="8"/>
        <v>0</v>
      </c>
      <c r="I20" s="13">
        <f t="shared" si="8"/>
        <v>0</v>
      </c>
      <c r="J20" s="13">
        <f t="shared" si="8"/>
        <v>0</v>
      </c>
      <c r="K20" s="13">
        <f t="shared" si="8"/>
        <v>0</v>
      </c>
      <c r="L20" s="13"/>
      <c r="M20" s="13"/>
      <c r="N20" s="13">
        <f t="shared" si="8"/>
        <v>0</v>
      </c>
      <c r="O20" s="41">
        <f t="shared" si="8"/>
        <v>0</v>
      </c>
    </row>
    <row r="21" spans="1:15" x14ac:dyDescent="0.15">
      <c r="A21" s="16" t="s">
        <v>56</v>
      </c>
      <c r="B21" s="13" t="s">
        <v>14</v>
      </c>
      <c r="C21" s="13">
        <v>1</v>
      </c>
      <c r="D21" s="13">
        <v>0</v>
      </c>
      <c r="E21" s="13"/>
      <c r="F21" s="13"/>
      <c r="G21" s="13"/>
      <c r="H21" s="13"/>
      <c r="I21" s="13"/>
      <c r="J21" s="13"/>
      <c r="K21" s="13"/>
      <c r="L21" s="13"/>
      <c r="M21" s="13"/>
      <c r="N21" s="13"/>
      <c r="O21" s="41"/>
    </row>
    <row r="22" spans="1:15" ht="12" customHeight="1" x14ac:dyDescent="0.15">
      <c r="A22" s="46"/>
      <c r="B22" s="76" t="s">
        <v>65</v>
      </c>
      <c r="C22" s="81" t="str">
        <f>IF(C4=25,"2.3",IF(C4=32,"3",IF(C4=40,"3.5",IF(C4=50,"4.4",IF(C4=65,"5.6",IF(C4=80,"6.7",IF(C4="0","0",IF(C4=100,"8.7",))))))))</f>
        <v>8.7</v>
      </c>
      <c r="D22" s="81" t="str">
        <f t="shared" ref="D22:O22" si="9">IF(D4=25,"2.3",IF(D4=32,"3",IF(D4=40,"3.5",IF(D4=50,"4.4",IF(D4=65,"5.6",IF(D4=80,"6.7",IF(D4="0","0",IF(D4=100,"8.7",))))))))</f>
        <v>6.7</v>
      </c>
      <c r="E22" s="81" t="str">
        <f t="shared" si="9"/>
        <v>5.6</v>
      </c>
      <c r="F22" s="81" t="str">
        <f t="shared" si="9"/>
        <v>4.4</v>
      </c>
      <c r="G22" s="81" t="str">
        <f t="shared" si="9"/>
        <v>3.5</v>
      </c>
      <c r="H22" s="81" t="str">
        <f t="shared" si="9"/>
        <v>2.3</v>
      </c>
      <c r="I22" s="81">
        <f t="shared" si="9"/>
        <v>0</v>
      </c>
      <c r="J22" s="81">
        <f t="shared" si="9"/>
        <v>0</v>
      </c>
      <c r="K22" s="81">
        <f t="shared" si="9"/>
        <v>0</v>
      </c>
      <c r="L22" s="81">
        <f t="shared" si="9"/>
        <v>0</v>
      </c>
      <c r="M22" s="81">
        <f t="shared" si="9"/>
        <v>0</v>
      </c>
      <c r="N22" s="81">
        <f t="shared" si="9"/>
        <v>0</v>
      </c>
      <c r="O22" s="91">
        <f t="shared" si="9"/>
        <v>0</v>
      </c>
    </row>
    <row r="23" spans="1:15" ht="10.5" customHeight="1" x14ac:dyDescent="0.15">
      <c r="A23" s="18"/>
      <c r="B23" s="13" t="s">
        <v>66</v>
      </c>
      <c r="C23" s="13">
        <f t="shared" ref="C23:O23" si="10">C21*C22</f>
        <v>8.6999999999999993</v>
      </c>
      <c r="D23" s="13">
        <f t="shared" si="10"/>
        <v>0</v>
      </c>
      <c r="E23" s="13">
        <f t="shared" si="10"/>
        <v>0</v>
      </c>
      <c r="F23" s="13">
        <f t="shared" si="10"/>
        <v>0</v>
      </c>
      <c r="G23" s="13">
        <f t="shared" si="10"/>
        <v>0</v>
      </c>
      <c r="H23" s="13">
        <f t="shared" si="10"/>
        <v>0</v>
      </c>
      <c r="I23" s="13">
        <f t="shared" si="10"/>
        <v>0</v>
      </c>
      <c r="J23" s="13">
        <f t="shared" si="10"/>
        <v>0</v>
      </c>
      <c r="K23" s="13">
        <f t="shared" si="10"/>
        <v>0</v>
      </c>
      <c r="L23" s="13"/>
      <c r="M23" s="13"/>
      <c r="N23" s="13">
        <f t="shared" si="10"/>
        <v>0</v>
      </c>
      <c r="O23" s="41">
        <f t="shared" si="10"/>
        <v>0</v>
      </c>
    </row>
    <row r="24" spans="1:15" x14ac:dyDescent="0.15">
      <c r="A24" s="73" t="s">
        <v>57</v>
      </c>
      <c r="B24" s="13" t="s">
        <v>14</v>
      </c>
      <c r="C24" s="13"/>
      <c r="D24" s="13"/>
      <c r="E24" s="13"/>
      <c r="F24" s="13"/>
      <c r="G24" s="13"/>
      <c r="H24" s="13"/>
      <c r="I24" s="13"/>
      <c r="J24" s="13"/>
      <c r="K24" s="13"/>
      <c r="L24" s="13"/>
      <c r="M24" s="13"/>
      <c r="N24" s="13"/>
      <c r="O24" s="41"/>
    </row>
    <row r="25" spans="1:15" ht="10.5" customHeight="1" x14ac:dyDescent="0.15">
      <c r="A25" s="46"/>
      <c r="B25" s="76" t="s">
        <v>65</v>
      </c>
      <c r="C25" s="13"/>
      <c r="D25" s="13"/>
      <c r="E25" s="13">
        <v>0</v>
      </c>
      <c r="F25" s="13"/>
      <c r="G25" s="13"/>
      <c r="H25" s="13"/>
      <c r="I25" s="13"/>
      <c r="J25" s="13"/>
      <c r="K25" s="13"/>
      <c r="L25" s="13"/>
      <c r="M25" s="13"/>
      <c r="N25" s="13"/>
      <c r="O25" s="41"/>
    </row>
    <row r="26" spans="1:15" ht="10.5" customHeight="1" x14ac:dyDescent="0.15">
      <c r="A26" s="18"/>
      <c r="B26" s="13" t="s">
        <v>66</v>
      </c>
      <c r="C26" s="13">
        <f t="shared" ref="C26:O26" si="11">C24*C25</f>
        <v>0</v>
      </c>
      <c r="D26" s="13"/>
      <c r="E26" s="13">
        <f t="shared" si="11"/>
        <v>0</v>
      </c>
      <c r="F26" s="13">
        <f t="shared" si="11"/>
        <v>0</v>
      </c>
      <c r="G26" s="13">
        <f t="shared" si="11"/>
        <v>0</v>
      </c>
      <c r="H26" s="13">
        <f t="shared" si="11"/>
        <v>0</v>
      </c>
      <c r="I26" s="13">
        <f t="shared" si="11"/>
        <v>0</v>
      </c>
      <c r="J26" s="13">
        <f t="shared" si="11"/>
        <v>0</v>
      </c>
      <c r="K26" s="13">
        <f t="shared" si="11"/>
        <v>0</v>
      </c>
      <c r="L26" s="13"/>
      <c r="M26" s="13"/>
      <c r="N26" s="13">
        <f t="shared" si="11"/>
        <v>0</v>
      </c>
      <c r="O26" s="41">
        <f t="shared" si="11"/>
        <v>0</v>
      </c>
    </row>
    <row r="27" spans="1:15" x14ac:dyDescent="0.15">
      <c r="A27" s="73" t="s">
        <v>58</v>
      </c>
      <c r="B27" s="13" t="s">
        <v>14</v>
      </c>
      <c r="C27" s="13"/>
      <c r="D27" s="13"/>
      <c r="E27" s="13"/>
      <c r="F27" s="13"/>
      <c r="G27" s="13"/>
      <c r="H27" s="13"/>
      <c r="I27" s="13"/>
      <c r="J27" s="13"/>
      <c r="K27" s="13"/>
      <c r="L27" s="13"/>
      <c r="M27" s="13"/>
      <c r="N27" s="13"/>
      <c r="O27" s="41"/>
    </row>
    <row r="28" spans="1:15" ht="9.75" customHeight="1" x14ac:dyDescent="0.15">
      <c r="A28" s="46"/>
      <c r="B28" s="76" t="s">
        <v>65</v>
      </c>
      <c r="C28" s="13"/>
      <c r="D28" s="13"/>
      <c r="E28" s="13"/>
      <c r="F28" s="13"/>
      <c r="G28" s="13"/>
      <c r="H28" s="13"/>
      <c r="I28" s="13"/>
      <c r="J28" s="13"/>
      <c r="K28" s="13"/>
      <c r="L28" s="13"/>
      <c r="M28" s="13"/>
      <c r="N28" s="13"/>
      <c r="O28" s="41"/>
    </row>
    <row r="29" spans="1:15" ht="11.25" customHeight="1" x14ac:dyDescent="0.15">
      <c r="A29" s="18"/>
      <c r="B29" s="13" t="s">
        <v>66</v>
      </c>
      <c r="C29" s="13">
        <f t="shared" ref="C29:O29" si="12">C27*C28</f>
        <v>0</v>
      </c>
      <c r="D29" s="13"/>
      <c r="E29" s="13">
        <f t="shared" si="12"/>
        <v>0</v>
      </c>
      <c r="F29" s="13">
        <f t="shared" si="12"/>
        <v>0</v>
      </c>
      <c r="G29" s="13">
        <f t="shared" si="12"/>
        <v>0</v>
      </c>
      <c r="H29" s="13">
        <f t="shared" si="12"/>
        <v>0</v>
      </c>
      <c r="I29" s="13">
        <f t="shared" si="12"/>
        <v>0</v>
      </c>
      <c r="J29" s="13">
        <f t="shared" si="12"/>
        <v>0</v>
      </c>
      <c r="K29" s="13">
        <f t="shared" si="12"/>
        <v>0</v>
      </c>
      <c r="L29" s="13"/>
      <c r="M29" s="13"/>
      <c r="N29" s="13">
        <f t="shared" si="12"/>
        <v>0</v>
      </c>
      <c r="O29" s="41">
        <f t="shared" si="12"/>
        <v>0</v>
      </c>
    </row>
    <row r="30" spans="1:15" x14ac:dyDescent="0.15">
      <c r="A30" s="16" t="s">
        <v>59</v>
      </c>
      <c r="B30" s="13" t="s">
        <v>14</v>
      </c>
      <c r="C30" s="13"/>
      <c r="D30" s="13"/>
      <c r="E30" s="13"/>
      <c r="F30" s="13"/>
      <c r="G30" s="13"/>
      <c r="H30" s="13"/>
      <c r="I30" s="13"/>
      <c r="J30" s="13"/>
      <c r="K30" s="13"/>
      <c r="L30" s="13"/>
      <c r="M30" s="13"/>
      <c r="N30" s="13"/>
      <c r="O30" s="41"/>
    </row>
    <row r="31" spans="1:15" ht="11.25" customHeight="1" x14ac:dyDescent="0.15">
      <c r="A31" s="46"/>
      <c r="B31" s="76" t="s">
        <v>65</v>
      </c>
      <c r="C31" s="13"/>
      <c r="D31" s="13"/>
      <c r="E31" s="13"/>
      <c r="F31" s="13"/>
      <c r="G31" s="13"/>
      <c r="H31" s="13"/>
      <c r="I31" s="13"/>
      <c r="J31" s="13"/>
      <c r="K31" s="13"/>
      <c r="L31" s="13"/>
      <c r="M31" s="13"/>
      <c r="N31" s="13"/>
      <c r="O31" s="41"/>
    </row>
    <row r="32" spans="1:15" ht="11.25" customHeight="1" x14ac:dyDescent="0.15">
      <c r="A32" s="18"/>
      <c r="B32" s="13" t="s">
        <v>66</v>
      </c>
      <c r="C32" s="13">
        <f t="shared" ref="C32:O32" si="13">C30*C31</f>
        <v>0</v>
      </c>
      <c r="D32" s="13"/>
      <c r="E32" s="13">
        <f t="shared" si="13"/>
        <v>0</v>
      </c>
      <c r="F32" s="13">
        <f t="shared" si="13"/>
        <v>0</v>
      </c>
      <c r="G32" s="13">
        <f t="shared" si="13"/>
        <v>0</v>
      </c>
      <c r="H32" s="13">
        <f t="shared" si="13"/>
        <v>0</v>
      </c>
      <c r="I32" s="13">
        <f t="shared" si="13"/>
        <v>0</v>
      </c>
      <c r="J32" s="13">
        <f t="shared" si="13"/>
        <v>0</v>
      </c>
      <c r="K32" s="13">
        <f t="shared" si="13"/>
        <v>0</v>
      </c>
      <c r="L32" s="13"/>
      <c r="M32" s="13"/>
      <c r="N32" s="13">
        <f t="shared" si="13"/>
        <v>0</v>
      </c>
      <c r="O32" s="41">
        <f t="shared" si="13"/>
        <v>0</v>
      </c>
    </row>
    <row r="33" spans="1:15" x14ac:dyDescent="0.15">
      <c r="A33" s="73" t="s">
        <v>60</v>
      </c>
      <c r="B33" s="13" t="s">
        <v>14</v>
      </c>
      <c r="C33" s="13"/>
      <c r="D33" s="13"/>
      <c r="E33" s="13"/>
      <c r="F33" s="13"/>
      <c r="G33" s="13"/>
      <c r="H33" s="13"/>
      <c r="I33" s="13"/>
      <c r="J33" s="13"/>
      <c r="K33" s="13"/>
      <c r="L33" s="13"/>
      <c r="M33" s="13"/>
      <c r="N33" s="13"/>
      <c r="O33" s="41"/>
    </row>
    <row r="34" spans="1:15" ht="10.5" customHeight="1" x14ac:dyDescent="0.15">
      <c r="A34" s="46"/>
      <c r="B34" s="76" t="s">
        <v>65</v>
      </c>
      <c r="C34" s="13"/>
      <c r="D34" s="13"/>
      <c r="E34" s="13"/>
      <c r="F34" s="13"/>
      <c r="G34" s="13"/>
      <c r="H34" s="13"/>
      <c r="I34" s="13"/>
      <c r="J34" s="13"/>
      <c r="K34" s="13"/>
      <c r="L34" s="13"/>
      <c r="M34" s="13"/>
      <c r="N34" s="13"/>
      <c r="O34" s="41"/>
    </row>
    <row r="35" spans="1:15" ht="12" customHeight="1" x14ac:dyDescent="0.15">
      <c r="A35" s="46"/>
      <c r="B35" s="13" t="s">
        <v>66</v>
      </c>
      <c r="C35" s="13">
        <f t="shared" ref="C35:O35" si="14">C33*C34</f>
        <v>0</v>
      </c>
      <c r="D35" s="13"/>
      <c r="E35" s="13">
        <f t="shared" si="14"/>
        <v>0</v>
      </c>
      <c r="F35" s="13">
        <f t="shared" si="14"/>
        <v>0</v>
      </c>
      <c r="G35" s="13">
        <f t="shared" si="14"/>
        <v>0</v>
      </c>
      <c r="H35" s="13">
        <f t="shared" si="14"/>
        <v>0</v>
      </c>
      <c r="I35" s="13">
        <f t="shared" si="14"/>
        <v>0</v>
      </c>
      <c r="J35" s="13">
        <f t="shared" si="14"/>
        <v>0</v>
      </c>
      <c r="K35" s="13">
        <f t="shared" si="14"/>
        <v>0</v>
      </c>
      <c r="L35" s="13"/>
      <c r="M35" s="13"/>
      <c r="N35" s="13">
        <f t="shared" si="14"/>
        <v>0</v>
      </c>
      <c r="O35" s="41">
        <f t="shared" si="14"/>
        <v>0</v>
      </c>
    </row>
    <row r="36" spans="1:15" ht="14.25" thickBot="1" x14ac:dyDescent="0.2">
      <c r="A36" s="42" t="s">
        <v>61</v>
      </c>
      <c r="B36" s="43"/>
      <c r="C36" s="44">
        <f>C8+C11+C14+C17+C20+C23+C26+C29+C32+C35</f>
        <v>50.099999999999994</v>
      </c>
      <c r="D36" s="44">
        <f>D8+D11+D14+D17+D20+D23+D26+D29+D32+D35</f>
        <v>33.6</v>
      </c>
      <c r="E36" s="44">
        <f t="shared" ref="E36:O36" si="15">E8+E11+E14+E17+E20+E23+E26+E29+E32+E35</f>
        <v>8.3999999999999986</v>
      </c>
      <c r="F36" s="44">
        <f t="shared" si="15"/>
        <v>4.9000000000000004</v>
      </c>
      <c r="G36" s="44">
        <f t="shared" si="15"/>
        <v>6.5</v>
      </c>
      <c r="H36" s="44">
        <f t="shared" si="15"/>
        <v>5.8</v>
      </c>
      <c r="I36" s="44">
        <f t="shared" si="15"/>
        <v>0</v>
      </c>
      <c r="J36" s="44">
        <f t="shared" si="15"/>
        <v>0</v>
      </c>
      <c r="K36" s="44">
        <f t="shared" si="15"/>
        <v>0</v>
      </c>
      <c r="L36" s="44">
        <f t="shared" si="15"/>
        <v>0</v>
      </c>
      <c r="M36" s="44">
        <f t="shared" si="15"/>
        <v>0</v>
      </c>
      <c r="N36" s="44">
        <f t="shared" si="15"/>
        <v>0</v>
      </c>
      <c r="O36" s="45">
        <f t="shared" si="15"/>
        <v>0</v>
      </c>
    </row>
    <row r="37" spans="1:15" x14ac:dyDescent="0.15">
      <c r="A37" s="37" t="s">
        <v>62</v>
      </c>
      <c r="B37" s="38"/>
      <c r="C37" s="24">
        <f>IF(C5=0,"0",(1.2*(C7^1.85/(C5)^4.87))/100)</f>
        <v>2.4323171208320463E-2</v>
      </c>
      <c r="D37" s="24">
        <f t="shared" ref="D37:O37" si="16">IF(D5=0,"0",(1.2*(D7^1.85/(D5)^4.87))/100)</f>
        <v>8.8873493152314756E-2</v>
      </c>
      <c r="E37" s="24">
        <f t="shared" si="16"/>
        <v>0.20608223879147386</v>
      </c>
      <c r="F37" s="24">
        <f t="shared" si="16"/>
        <v>0.69505191083107931</v>
      </c>
      <c r="G37" s="24">
        <f t="shared" si="16"/>
        <v>0.93894440062359508</v>
      </c>
      <c r="H37" s="24">
        <f t="shared" si="16"/>
        <v>1.2711832182773632</v>
      </c>
      <c r="I37" s="24" t="str">
        <f t="shared" si="16"/>
        <v>0</v>
      </c>
      <c r="J37" s="24" t="str">
        <f t="shared" si="16"/>
        <v>0</v>
      </c>
      <c r="K37" s="24" t="str">
        <f t="shared" si="16"/>
        <v>0</v>
      </c>
      <c r="L37" s="24" t="str">
        <f t="shared" si="16"/>
        <v>0</v>
      </c>
      <c r="M37" s="24" t="str">
        <f t="shared" si="16"/>
        <v>0</v>
      </c>
      <c r="N37" s="24" t="str">
        <f t="shared" si="16"/>
        <v>0</v>
      </c>
      <c r="O37" s="39" t="str">
        <f t="shared" si="16"/>
        <v>0</v>
      </c>
    </row>
    <row r="38" spans="1:15" ht="12" customHeight="1" x14ac:dyDescent="0.15">
      <c r="A38" s="40" t="s">
        <v>63</v>
      </c>
      <c r="B38" s="15"/>
      <c r="C38" s="13">
        <f>C36*C37</f>
        <v>1.218590877536855</v>
      </c>
      <c r="D38" s="13">
        <f>D36*D37</f>
        <v>2.9861493699177761</v>
      </c>
      <c r="E38" s="13">
        <f t="shared" ref="E38:O38" si="17">E36*E37</f>
        <v>1.73109080584838</v>
      </c>
      <c r="F38" s="13">
        <f t="shared" si="17"/>
        <v>3.4057543630722891</v>
      </c>
      <c r="G38" s="13">
        <f t="shared" si="17"/>
        <v>6.1031386040533677</v>
      </c>
      <c r="H38" s="13">
        <f t="shared" si="17"/>
        <v>7.3728626660087064</v>
      </c>
      <c r="I38" s="13">
        <f t="shared" si="17"/>
        <v>0</v>
      </c>
      <c r="J38" s="13">
        <f t="shared" si="17"/>
        <v>0</v>
      </c>
      <c r="K38" s="13">
        <f t="shared" si="17"/>
        <v>0</v>
      </c>
      <c r="L38" s="13">
        <f t="shared" si="17"/>
        <v>0</v>
      </c>
      <c r="M38" s="13">
        <f t="shared" si="17"/>
        <v>0</v>
      </c>
      <c r="N38" s="13">
        <f t="shared" si="17"/>
        <v>0</v>
      </c>
      <c r="O38" s="41">
        <f t="shared" si="17"/>
        <v>0</v>
      </c>
    </row>
    <row r="39" spans="1:15" ht="12" customHeight="1" thickBot="1" x14ac:dyDescent="0.2">
      <c r="A39" s="47" t="s">
        <v>64</v>
      </c>
      <c r="B39" s="11"/>
      <c r="C39" s="8"/>
      <c r="D39" s="8">
        <f>ROUNDUP((C38+D38),3)</f>
        <v>4.2050000000000001</v>
      </c>
      <c r="E39" s="8">
        <f>ROUNDUP((D39+E38),3)</f>
        <v>5.9370000000000003</v>
      </c>
      <c r="F39" s="8">
        <f t="shared" ref="F39:O39" si="18">ROUNDUP((E39+F38),3)</f>
        <v>9.343</v>
      </c>
      <c r="G39" s="8">
        <f t="shared" si="18"/>
        <v>15.446999999999999</v>
      </c>
      <c r="H39" s="8">
        <f t="shared" si="18"/>
        <v>22.82</v>
      </c>
      <c r="I39" s="8">
        <f t="shared" si="18"/>
        <v>22.82</v>
      </c>
      <c r="J39" s="8">
        <f t="shared" si="18"/>
        <v>22.82</v>
      </c>
      <c r="K39" s="8">
        <f t="shared" si="18"/>
        <v>22.82</v>
      </c>
      <c r="L39" s="8">
        <f t="shared" si="18"/>
        <v>22.82</v>
      </c>
      <c r="M39" s="8">
        <f t="shared" si="18"/>
        <v>22.82</v>
      </c>
      <c r="N39" s="8">
        <f t="shared" si="18"/>
        <v>22.82</v>
      </c>
      <c r="O39" s="20">
        <f t="shared" si="18"/>
        <v>22.82</v>
      </c>
    </row>
    <row r="40" spans="1:15" x14ac:dyDescent="0.15">
      <c r="A40" s="63" t="s">
        <v>82</v>
      </c>
      <c r="B40" s="49" t="s">
        <v>68</v>
      </c>
      <c r="C40" s="50"/>
      <c r="D40" s="50"/>
      <c r="E40" s="38"/>
      <c r="F40" s="39">
        <v>8.9499999999999993</v>
      </c>
      <c r="G40" s="64" t="s">
        <v>83</v>
      </c>
      <c r="H40" s="2"/>
      <c r="I40" s="54"/>
      <c r="J40" s="55" t="s">
        <v>84</v>
      </c>
      <c r="K40" s="38"/>
      <c r="L40" s="39">
        <v>1</v>
      </c>
      <c r="M40" s="65" t="s">
        <v>78</v>
      </c>
      <c r="N40" s="50"/>
      <c r="O40" s="59"/>
    </row>
    <row r="41" spans="1:15" ht="12" customHeight="1" x14ac:dyDescent="0.15">
      <c r="A41" s="51" t="s">
        <v>72</v>
      </c>
      <c r="B41" s="67" t="s">
        <v>87</v>
      </c>
      <c r="C41" s="32"/>
      <c r="D41" s="32"/>
      <c r="E41" s="15"/>
      <c r="F41" s="41">
        <f>O39</f>
        <v>22.82</v>
      </c>
      <c r="G41" s="56" t="s">
        <v>73</v>
      </c>
      <c r="H41" s="5"/>
      <c r="I41" s="48"/>
      <c r="J41" s="14" t="s">
        <v>74</v>
      </c>
      <c r="K41" s="15"/>
      <c r="L41" s="41">
        <v>0.72</v>
      </c>
      <c r="M41" s="70" t="s">
        <v>85</v>
      </c>
      <c r="N41" s="32"/>
      <c r="O41" s="21"/>
    </row>
    <row r="42" spans="1:15" ht="12.75" customHeight="1" thickBot="1" x14ac:dyDescent="0.2">
      <c r="A42" s="46"/>
      <c r="B42" s="14" t="s">
        <v>69</v>
      </c>
      <c r="C42" s="32"/>
      <c r="D42" s="32"/>
      <c r="E42" s="15"/>
      <c r="F42" s="41">
        <v>10</v>
      </c>
      <c r="G42" s="4"/>
      <c r="H42" s="5"/>
      <c r="I42" s="48"/>
      <c r="J42" s="14" t="s">
        <v>75</v>
      </c>
      <c r="K42" s="15"/>
      <c r="L42" s="57">
        <f>F44</f>
        <v>46.769999999999996</v>
      </c>
      <c r="M42" s="42" t="s">
        <v>117</v>
      </c>
      <c r="N42" s="53"/>
      <c r="O42" s="23"/>
    </row>
    <row r="43" spans="1:15" ht="11.25" customHeight="1" thickBot="1" x14ac:dyDescent="0.2">
      <c r="A43" s="46"/>
      <c r="B43" s="14" t="s">
        <v>70</v>
      </c>
      <c r="C43" s="32"/>
      <c r="D43" s="32"/>
      <c r="E43" s="15"/>
      <c r="F43" s="41">
        <v>5</v>
      </c>
      <c r="G43" s="4"/>
      <c r="H43" s="87">
        <f>0.163*1*L41*L42*L43/L44</f>
        <v>9.2889537230769239</v>
      </c>
      <c r="I43" s="88" t="s">
        <v>86</v>
      </c>
      <c r="J43" s="14" t="s">
        <v>76</v>
      </c>
      <c r="K43" s="15"/>
      <c r="L43" s="41">
        <v>1.1000000000000001</v>
      </c>
      <c r="M43" s="60" t="s">
        <v>79</v>
      </c>
      <c r="N43" s="61" t="s">
        <v>80</v>
      </c>
      <c r="O43" s="62"/>
    </row>
    <row r="44" spans="1:15" ht="12" customHeight="1" thickBot="1" x14ac:dyDescent="0.2">
      <c r="A44" s="52"/>
      <c r="B44" s="22" t="s">
        <v>71</v>
      </c>
      <c r="C44" s="53"/>
      <c r="D44" s="53"/>
      <c r="E44" s="43"/>
      <c r="F44" s="45">
        <f>SUM(F40:F43)</f>
        <v>46.769999999999996</v>
      </c>
      <c r="G44" s="6"/>
      <c r="H44" s="7"/>
      <c r="I44" s="58"/>
      <c r="J44" s="22" t="s">
        <v>77</v>
      </c>
      <c r="K44" s="43"/>
      <c r="L44" s="45">
        <v>0.65</v>
      </c>
      <c r="M44" s="95" t="s">
        <v>81</v>
      </c>
      <c r="N44" s="96"/>
      <c r="O44" s="97"/>
    </row>
  </sheetData>
  <mergeCells count="1">
    <mergeCell ref="M44:O44"/>
  </mergeCells>
  <phoneticPr fontId="1"/>
  <pageMargins left="0.62992125984251968" right="0.23622047244094491" top="0.55118110236220474" bottom="0.15748031496062992" header="0.31496062992125984" footer="0.31496062992125984"/>
  <pageSetup paperSize="9"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workbookViewId="0">
      <selection activeCell="M44" sqref="M44:O44"/>
    </sheetView>
  </sheetViews>
  <sheetFormatPr defaultRowHeight="13.5" x14ac:dyDescent="0.15"/>
  <cols>
    <col min="1" max="1" width="15.5" customWidth="1"/>
    <col min="2" max="2" width="10.875" customWidth="1"/>
    <col min="11" max="11" width="8.375" customWidth="1"/>
    <col min="12" max="12" width="7.25" customWidth="1"/>
  </cols>
  <sheetData>
    <row r="1" spans="1:15" ht="21" x14ac:dyDescent="0.2">
      <c r="A1" s="37" t="s">
        <v>45</v>
      </c>
      <c r="B1" s="50" t="s">
        <v>4</v>
      </c>
      <c r="C1" s="2"/>
      <c r="D1" s="2"/>
      <c r="E1" s="93" t="s">
        <v>67</v>
      </c>
      <c r="F1" s="2"/>
      <c r="G1" s="2"/>
      <c r="H1" s="2"/>
      <c r="I1" s="50" t="s">
        <v>46</v>
      </c>
      <c r="J1" s="50"/>
      <c r="K1" s="50"/>
      <c r="L1" s="50" t="s">
        <v>98</v>
      </c>
      <c r="M1" s="50"/>
      <c r="N1" s="50"/>
      <c r="O1" s="3"/>
    </row>
    <row r="2" spans="1:15" ht="4.5" customHeight="1" thickBot="1" x14ac:dyDescent="0.2">
      <c r="A2" s="4"/>
      <c r="B2" s="5"/>
      <c r="C2" s="5"/>
      <c r="D2" s="5"/>
      <c r="E2" s="5"/>
      <c r="F2" s="5"/>
      <c r="G2" s="5"/>
      <c r="H2" s="5"/>
      <c r="I2" s="5"/>
      <c r="J2" s="5"/>
      <c r="K2" s="5"/>
      <c r="L2" s="5"/>
      <c r="M2" s="5"/>
      <c r="N2" s="5"/>
      <c r="O2" s="94"/>
    </row>
    <row r="3" spans="1:15" ht="14.25" thickBot="1" x14ac:dyDescent="0.2">
      <c r="A3" s="33" t="s">
        <v>47</v>
      </c>
      <c r="B3" s="34"/>
      <c r="C3" s="35" t="s">
        <v>126</v>
      </c>
      <c r="D3" s="35" t="s">
        <v>128</v>
      </c>
      <c r="E3" s="35" t="s">
        <v>129</v>
      </c>
      <c r="F3" s="35" t="s">
        <v>116</v>
      </c>
      <c r="G3" s="35" t="s">
        <v>119</v>
      </c>
      <c r="H3" s="35"/>
      <c r="I3" s="35"/>
      <c r="J3" s="68"/>
      <c r="K3" s="35"/>
      <c r="L3" s="35"/>
      <c r="M3" s="35"/>
      <c r="N3" s="35"/>
      <c r="O3" s="36"/>
    </row>
    <row r="4" spans="1:15" x14ac:dyDescent="0.15">
      <c r="A4" s="37" t="s">
        <v>48</v>
      </c>
      <c r="B4" s="38"/>
      <c r="C4" s="24">
        <v>80</v>
      </c>
      <c r="D4" s="24">
        <v>80</v>
      </c>
      <c r="E4" s="24">
        <v>80</v>
      </c>
      <c r="F4" s="24">
        <v>65</v>
      </c>
      <c r="G4" s="24">
        <v>32</v>
      </c>
      <c r="H4" s="24"/>
      <c r="I4" s="24"/>
      <c r="J4" s="24"/>
      <c r="K4" s="24"/>
      <c r="L4" s="24"/>
      <c r="M4" s="24"/>
      <c r="N4" s="24"/>
      <c r="O4" s="39"/>
    </row>
    <row r="5" spans="1:15" x14ac:dyDescent="0.15">
      <c r="A5" s="78" t="s">
        <v>115</v>
      </c>
      <c r="B5" s="79"/>
      <c r="C5" s="9">
        <f>IF(C4=25,"27.6",IF(C4=32,"35.7",IF(C4=40,"41.6",IF(C4=50,"52.9",IF(C4=65,"67.9",IF(C4=80,"80.7",IF(C4="0","0",IF(C4=100,"105.3",))))))))/10</f>
        <v>8.07</v>
      </c>
      <c r="D5" s="9">
        <f t="shared" ref="D5:J5" si="0">IF(D4=25,"27.6",IF(D4=32,"35.7",IF(D4=40,"41.6",IF(D4=50,"52.9",IF(D4=65,"67.9",IF(D4=80,"80.7",IF(D4="0","0",IF(D4=100,"105.3",))))))))/10</f>
        <v>8.07</v>
      </c>
      <c r="E5" s="9">
        <f t="shared" si="0"/>
        <v>8.07</v>
      </c>
      <c r="F5" s="9">
        <f t="shared" si="0"/>
        <v>6.7900000000000009</v>
      </c>
      <c r="G5" s="9">
        <f t="shared" si="0"/>
        <v>3.5700000000000003</v>
      </c>
      <c r="H5" s="9">
        <f t="shared" si="0"/>
        <v>0</v>
      </c>
      <c r="I5" s="9">
        <f t="shared" si="0"/>
        <v>0</v>
      </c>
      <c r="J5" s="9">
        <f t="shared" si="0"/>
        <v>0</v>
      </c>
      <c r="K5" s="9">
        <f t="shared" ref="K5:O5" si="1">IF(K4=25,"27.6",IF(K4=32,"35.7",IF(K4=40,"41.6",IF(K4=50,"52.9",IF(K4=65,"67.9",IF(K4=80,"80.7",IF(K4="0","0",IF(K4=100,"105.3",))))))))/10</f>
        <v>0</v>
      </c>
      <c r="L5" s="9">
        <f t="shared" si="1"/>
        <v>0</v>
      </c>
      <c r="M5" s="9">
        <f t="shared" si="1"/>
        <v>0</v>
      </c>
      <c r="N5" s="9">
        <f t="shared" si="1"/>
        <v>0</v>
      </c>
      <c r="O5" s="90">
        <f t="shared" si="1"/>
        <v>0</v>
      </c>
    </row>
    <row r="6" spans="1:15" x14ac:dyDescent="0.15">
      <c r="A6" s="40" t="s">
        <v>99</v>
      </c>
      <c r="B6" s="15"/>
      <c r="C6" s="13">
        <v>2</v>
      </c>
      <c r="D6" s="13">
        <v>2</v>
      </c>
      <c r="E6" s="13">
        <v>1</v>
      </c>
      <c r="F6" s="13">
        <v>1</v>
      </c>
      <c r="G6" s="13">
        <v>1</v>
      </c>
      <c r="H6" s="13"/>
      <c r="I6" s="13"/>
      <c r="J6" s="13"/>
      <c r="K6" s="13"/>
      <c r="L6" s="13"/>
      <c r="M6" s="13"/>
      <c r="N6" s="13">
        <v>0</v>
      </c>
      <c r="O6" s="41">
        <v>0</v>
      </c>
    </row>
    <row r="7" spans="1:15" ht="14.25" thickBot="1" x14ac:dyDescent="0.2">
      <c r="A7" s="42" t="s">
        <v>50</v>
      </c>
      <c r="B7" s="43"/>
      <c r="C7" s="44">
        <f>C6*60</f>
        <v>120</v>
      </c>
      <c r="D7" s="44">
        <f>D6*60</f>
        <v>120</v>
      </c>
      <c r="E7" s="44">
        <f>E6*60</f>
        <v>60</v>
      </c>
      <c r="F7" s="44">
        <f>F6*60</f>
        <v>60</v>
      </c>
      <c r="G7" s="44">
        <f>G6*60</f>
        <v>60</v>
      </c>
      <c r="H7" s="44">
        <f t="shared" ref="H7:J7" si="2">H6*60</f>
        <v>0</v>
      </c>
      <c r="I7" s="44">
        <f t="shared" si="2"/>
        <v>0</v>
      </c>
      <c r="J7" s="44">
        <f t="shared" si="2"/>
        <v>0</v>
      </c>
      <c r="K7" s="44"/>
      <c r="L7" s="44"/>
      <c r="M7" s="44"/>
      <c r="N7" s="44">
        <f>N6*80</f>
        <v>0</v>
      </c>
      <c r="O7" s="45">
        <f>O6*80</f>
        <v>0</v>
      </c>
    </row>
    <row r="8" spans="1:15" x14ac:dyDescent="0.15">
      <c r="A8" s="37" t="s">
        <v>51</v>
      </c>
      <c r="B8" s="38"/>
      <c r="C8" s="24">
        <v>26.3</v>
      </c>
      <c r="D8" s="24">
        <v>8.5</v>
      </c>
      <c r="E8" s="24">
        <v>13</v>
      </c>
      <c r="F8" s="24">
        <v>3.3</v>
      </c>
      <c r="G8" s="24">
        <v>3.5</v>
      </c>
      <c r="H8" s="24"/>
      <c r="I8" s="24"/>
      <c r="J8" s="24"/>
      <c r="K8" s="24"/>
      <c r="L8" s="24"/>
      <c r="M8" s="24"/>
      <c r="N8" s="24">
        <v>0</v>
      </c>
      <c r="O8" s="39">
        <v>0</v>
      </c>
    </row>
    <row r="9" spans="1:15" x14ac:dyDescent="0.15">
      <c r="A9" s="82" t="s">
        <v>52</v>
      </c>
      <c r="B9" s="13" t="s">
        <v>14</v>
      </c>
      <c r="C9" s="13"/>
      <c r="D9" s="13"/>
      <c r="E9" s="13"/>
      <c r="F9" s="13"/>
      <c r="G9" s="13"/>
      <c r="H9" s="13"/>
      <c r="I9" s="13"/>
      <c r="J9" s="13"/>
      <c r="K9" s="13"/>
      <c r="L9" s="13"/>
      <c r="M9" s="13"/>
      <c r="N9" s="13"/>
      <c r="O9" s="41"/>
    </row>
    <row r="10" spans="1:15" x14ac:dyDescent="0.15">
      <c r="A10" s="83"/>
      <c r="B10" s="76" t="s">
        <v>65</v>
      </c>
      <c r="C10" s="13"/>
      <c r="D10" s="13"/>
      <c r="E10" s="13"/>
      <c r="F10" s="13"/>
      <c r="G10" s="13"/>
      <c r="H10" s="13"/>
      <c r="I10" s="13"/>
      <c r="J10" s="13"/>
      <c r="K10" s="13"/>
      <c r="L10" s="13"/>
      <c r="M10" s="13"/>
      <c r="N10" s="13"/>
      <c r="O10" s="41"/>
    </row>
    <row r="11" spans="1:15" x14ac:dyDescent="0.15">
      <c r="A11" s="84"/>
      <c r="B11" s="13" t="s">
        <v>66</v>
      </c>
      <c r="C11" s="13">
        <f>C9*C10</f>
        <v>0</v>
      </c>
      <c r="D11" s="13">
        <v>0</v>
      </c>
      <c r="E11" s="13">
        <f t="shared" ref="E11:O11" si="3">E9*E10</f>
        <v>0</v>
      </c>
      <c r="F11" s="13">
        <f t="shared" si="3"/>
        <v>0</v>
      </c>
      <c r="G11" s="13">
        <f t="shared" si="3"/>
        <v>0</v>
      </c>
      <c r="H11" s="13">
        <f t="shared" si="3"/>
        <v>0</v>
      </c>
      <c r="I11" s="13">
        <f t="shared" si="3"/>
        <v>0</v>
      </c>
      <c r="J11" s="13">
        <f t="shared" si="3"/>
        <v>0</v>
      </c>
      <c r="K11" s="13"/>
      <c r="L11" s="13"/>
      <c r="M11" s="13"/>
      <c r="N11" s="13">
        <f t="shared" si="3"/>
        <v>0</v>
      </c>
      <c r="O11" s="41">
        <f t="shared" si="3"/>
        <v>0</v>
      </c>
    </row>
    <row r="12" spans="1:15" x14ac:dyDescent="0.15">
      <c r="A12" s="82" t="s">
        <v>53</v>
      </c>
      <c r="B12" s="13" t="s">
        <v>14</v>
      </c>
      <c r="C12" s="13">
        <v>3</v>
      </c>
      <c r="D12" s="13">
        <v>2</v>
      </c>
      <c r="E12" s="13">
        <v>0</v>
      </c>
      <c r="F12" s="13">
        <v>0</v>
      </c>
      <c r="G12" s="13">
        <v>2</v>
      </c>
      <c r="H12" s="13">
        <v>0</v>
      </c>
      <c r="I12" s="13">
        <v>0</v>
      </c>
      <c r="J12" s="13">
        <v>0</v>
      </c>
      <c r="K12" s="13"/>
      <c r="L12" s="13"/>
      <c r="M12" s="13"/>
      <c r="N12" s="13"/>
      <c r="O12" s="41"/>
    </row>
    <row r="13" spans="1:15" x14ac:dyDescent="0.15">
      <c r="A13" s="83"/>
      <c r="B13" s="76" t="s">
        <v>65</v>
      </c>
      <c r="C13" s="81" t="str">
        <f>IF(C4=25,"0.8",IF(C4=32,"1.1",IF(C4=40,"1.3",IF(C4=50,"1.6",IF(C4=65,"2",IF(C4=80,"2.4",IF(C4="0","0",IF(C4=100,"3.2",))))))))</f>
        <v>2.4</v>
      </c>
      <c r="D13" s="81" t="str">
        <f t="shared" ref="D13:O13" si="4">IF(D4=25,"0.8",IF(D4=32,"1.1",IF(D4=40,"1.3",IF(D4=50,"1.6",IF(D4=65,"2",IF(D4=80,"2.4",IF(D4="0","0",IF(D4=100,"3.2",))))))))</f>
        <v>2.4</v>
      </c>
      <c r="E13" s="81" t="str">
        <f t="shared" si="4"/>
        <v>2.4</v>
      </c>
      <c r="F13" s="81" t="str">
        <f t="shared" si="4"/>
        <v>2</v>
      </c>
      <c r="G13" s="81" t="str">
        <f t="shared" si="4"/>
        <v>1.1</v>
      </c>
      <c r="H13" s="81">
        <f t="shared" si="4"/>
        <v>0</v>
      </c>
      <c r="I13" s="81">
        <f t="shared" si="4"/>
        <v>0</v>
      </c>
      <c r="J13" s="81">
        <f t="shared" si="4"/>
        <v>0</v>
      </c>
      <c r="K13" s="81">
        <f t="shared" si="4"/>
        <v>0</v>
      </c>
      <c r="L13" s="81">
        <f t="shared" si="4"/>
        <v>0</v>
      </c>
      <c r="M13" s="81">
        <f t="shared" si="4"/>
        <v>0</v>
      </c>
      <c r="N13" s="81">
        <f t="shared" si="4"/>
        <v>0</v>
      </c>
      <c r="O13" s="91">
        <f t="shared" si="4"/>
        <v>0</v>
      </c>
    </row>
    <row r="14" spans="1:15" x14ac:dyDescent="0.15">
      <c r="A14" s="84"/>
      <c r="B14" s="13" t="s">
        <v>66</v>
      </c>
      <c r="C14" s="13">
        <f t="shared" ref="C14:O14" si="5">C12*C13</f>
        <v>7.1999999999999993</v>
      </c>
      <c r="D14" s="13">
        <f t="shared" si="5"/>
        <v>4.8</v>
      </c>
      <c r="E14" s="13">
        <f t="shared" si="5"/>
        <v>0</v>
      </c>
      <c r="F14" s="13">
        <f t="shared" si="5"/>
        <v>0</v>
      </c>
      <c r="G14" s="13">
        <f t="shared" si="5"/>
        <v>2.2000000000000002</v>
      </c>
      <c r="H14" s="13">
        <f t="shared" si="5"/>
        <v>0</v>
      </c>
      <c r="I14" s="13">
        <f t="shared" si="5"/>
        <v>0</v>
      </c>
      <c r="J14" s="13">
        <f t="shared" si="5"/>
        <v>0</v>
      </c>
      <c r="K14" s="13"/>
      <c r="L14" s="13"/>
      <c r="M14" s="13"/>
      <c r="N14" s="13">
        <f t="shared" si="5"/>
        <v>0</v>
      </c>
      <c r="O14" s="41">
        <f t="shared" si="5"/>
        <v>0</v>
      </c>
    </row>
    <row r="15" spans="1:15" x14ac:dyDescent="0.15">
      <c r="A15" s="85" t="s">
        <v>122</v>
      </c>
      <c r="B15" s="13" t="s">
        <v>14</v>
      </c>
      <c r="C15" s="13">
        <v>1</v>
      </c>
      <c r="D15" s="13">
        <v>1</v>
      </c>
      <c r="E15" s="13">
        <v>0</v>
      </c>
      <c r="F15" s="13">
        <v>0</v>
      </c>
      <c r="G15" s="13">
        <v>0</v>
      </c>
      <c r="H15" s="13">
        <v>0</v>
      </c>
      <c r="I15" s="13">
        <v>0</v>
      </c>
      <c r="J15" s="13">
        <v>0</v>
      </c>
      <c r="K15" s="13"/>
      <c r="L15" s="13"/>
      <c r="M15" s="13"/>
      <c r="N15" s="13"/>
      <c r="O15" s="41"/>
    </row>
    <row r="16" spans="1:15" x14ac:dyDescent="0.15">
      <c r="A16" s="83" t="s">
        <v>123</v>
      </c>
      <c r="B16" s="76" t="s">
        <v>65</v>
      </c>
      <c r="C16" s="81" t="str">
        <f>IF(C4=25,"1.7",IF(C4=32,"2.2",IF(C4=40,"2.5",IF(C4=50,"3.2",IF(C4=65,"4.1",IF(C4=80,"4.9",IF(C4="0","0",IF(C4=100,"6.3",))))))))</f>
        <v>4.9</v>
      </c>
      <c r="D16" s="81" t="str">
        <f t="shared" ref="D16:O16" si="6">IF(D4=25,"1.7",IF(D4=32,"2.2",IF(D4=40,"2.5",IF(D4=50,"3.2",IF(D4=65,"4.1",IF(D4=80,"4.9",IF(D4="0","0",IF(D4=100,"6.3",))))))))</f>
        <v>4.9</v>
      </c>
      <c r="E16" s="81" t="str">
        <f t="shared" si="6"/>
        <v>4.9</v>
      </c>
      <c r="F16" s="81" t="str">
        <f t="shared" si="6"/>
        <v>4.1</v>
      </c>
      <c r="G16" s="81" t="str">
        <f t="shared" si="6"/>
        <v>2.2</v>
      </c>
      <c r="H16" s="81">
        <f t="shared" si="6"/>
        <v>0</v>
      </c>
      <c r="I16" s="81">
        <f t="shared" si="6"/>
        <v>0</v>
      </c>
      <c r="J16" s="81">
        <f t="shared" si="6"/>
        <v>0</v>
      </c>
      <c r="K16" s="81">
        <f t="shared" si="6"/>
        <v>0</v>
      </c>
      <c r="L16" s="81">
        <f t="shared" si="6"/>
        <v>0</v>
      </c>
      <c r="M16" s="81">
        <f t="shared" si="6"/>
        <v>0</v>
      </c>
      <c r="N16" s="81">
        <f t="shared" si="6"/>
        <v>0</v>
      </c>
      <c r="O16" s="91">
        <f t="shared" si="6"/>
        <v>0</v>
      </c>
    </row>
    <row r="17" spans="1:15" x14ac:dyDescent="0.15">
      <c r="A17" s="84"/>
      <c r="B17" s="13" t="s">
        <v>66</v>
      </c>
      <c r="C17" s="13">
        <f t="shared" ref="C17:O17" si="7">C15*C16</f>
        <v>4.9000000000000004</v>
      </c>
      <c r="D17" s="13">
        <f t="shared" si="7"/>
        <v>4.9000000000000004</v>
      </c>
      <c r="E17" s="13">
        <f t="shared" si="7"/>
        <v>0</v>
      </c>
      <c r="F17" s="13">
        <f t="shared" si="7"/>
        <v>0</v>
      </c>
      <c r="G17" s="13">
        <f t="shared" si="7"/>
        <v>0</v>
      </c>
      <c r="H17" s="13">
        <f t="shared" si="7"/>
        <v>0</v>
      </c>
      <c r="I17" s="13">
        <f t="shared" si="7"/>
        <v>0</v>
      </c>
      <c r="J17" s="13">
        <f t="shared" si="7"/>
        <v>0</v>
      </c>
      <c r="K17" s="13"/>
      <c r="L17" s="13"/>
      <c r="M17" s="13"/>
      <c r="N17" s="13">
        <f t="shared" si="7"/>
        <v>0</v>
      </c>
      <c r="O17" s="41">
        <f t="shared" si="7"/>
        <v>0</v>
      </c>
    </row>
    <row r="18" spans="1:15" x14ac:dyDescent="0.15">
      <c r="A18" s="86" t="s">
        <v>55</v>
      </c>
      <c r="B18" s="13" t="s">
        <v>14</v>
      </c>
      <c r="C18" s="13">
        <v>1</v>
      </c>
      <c r="D18" s="13">
        <v>0</v>
      </c>
      <c r="E18" s="13">
        <v>0</v>
      </c>
      <c r="F18" s="13">
        <v>0</v>
      </c>
      <c r="G18" s="13">
        <v>1</v>
      </c>
      <c r="H18" s="13"/>
      <c r="I18" s="13"/>
      <c r="J18" s="13">
        <v>0</v>
      </c>
      <c r="K18" s="13"/>
      <c r="L18" s="13"/>
      <c r="M18" s="13"/>
      <c r="N18" s="13"/>
      <c r="O18" s="41"/>
    </row>
    <row r="19" spans="1:15" x14ac:dyDescent="0.15">
      <c r="A19" s="83"/>
      <c r="B19" s="76" t="s">
        <v>65</v>
      </c>
      <c r="C19" s="81" t="str">
        <f>IF(C4=25,"0.2",IF(C4=32,"0.2",IF(C4=40,"0.3",IF(C4=50,"0.3",IF(C4=65,"0.4",IF(C4=80,"0.5",IF(C4="0","0",IF(C4=100,"0.7",))))))))</f>
        <v>0.5</v>
      </c>
      <c r="D19" s="81" t="str">
        <f t="shared" ref="D19:O19" si="8">IF(D4=25,"0.2",IF(D4=32,"0.2",IF(D4=40,"0.3",IF(D4=50,"0.3",IF(D4=65,"0.4",IF(D4=80,"0.5",IF(D4="0","0",IF(D4=100,"0.7",))))))))</f>
        <v>0.5</v>
      </c>
      <c r="E19" s="81" t="str">
        <f t="shared" si="8"/>
        <v>0.5</v>
      </c>
      <c r="F19" s="81" t="str">
        <f t="shared" si="8"/>
        <v>0.4</v>
      </c>
      <c r="G19" s="81" t="str">
        <f t="shared" si="8"/>
        <v>0.2</v>
      </c>
      <c r="H19" s="81">
        <f t="shared" si="8"/>
        <v>0</v>
      </c>
      <c r="I19" s="81">
        <f t="shared" si="8"/>
        <v>0</v>
      </c>
      <c r="J19" s="81">
        <f t="shared" si="8"/>
        <v>0</v>
      </c>
      <c r="K19" s="81">
        <f t="shared" si="8"/>
        <v>0</v>
      </c>
      <c r="L19" s="81">
        <f t="shared" si="8"/>
        <v>0</v>
      </c>
      <c r="M19" s="81">
        <f t="shared" si="8"/>
        <v>0</v>
      </c>
      <c r="N19" s="81">
        <f t="shared" si="8"/>
        <v>0</v>
      </c>
      <c r="O19" s="91">
        <f t="shared" si="8"/>
        <v>0</v>
      </c>
    </row>
    <row r="20" spans="1:15" x14ac:dyDescent="0.15">
      <c r="A20" s="84"/>
      <c r="B20" s="13" t="s">
        <v>66</v>
      </c>
      <c r="C20" s="13">
        <f t="shared" ref="C20:O20" si="9">C18*C19</f>
        <v>0.5</v>
      </c>
      <c r="D20" s="13">
        <f t="shared" si="9"/>
        <v>0</v>
      </c>
      <c r="E20" s="13">
        <f t="shared" si="9"/>
        <v>0</v>
      </c>
      <c r="F20" s="13">
        <f t="shared" si="9"/>
        <v>0</v>
      </c>
      <c r="G20" s="13">
        <f t="shared" si="9"/>
        <v>0.2</v>
      </c>
      <c r="H20" s="13">
        <f t="shared" si="9"/>
        <v>0</v>
      </c>
      <c r="I20" s="13">
        <f t="shared" si="9"/>
        <v>0</v>
      </c>
      <c r="J20" s="13">
        <f t="shared" si="9"/>
        <v>0</v>
      </c>
      <c r="K20" s="13"/>
      <c r="L20" s="13"/>
      <c r="M20" s="13"/>
      <c r="N20" s="13">
        <f t="shared" si="9"/>
        <v>0</v>
      </c>
      <c r="O20" s="41">
        <f t="shared" si="9"/>
        <v>0</v>
      </c>
    </row>
    <row r="21" spans="1:15" x14ac:dyDescent="0.15">
      <c r="A21" s="86" t="s">
        <v>56</v>
      </c>
      <c r="B21" s="13" t="s">
        <v>14</v>
      </c>
      <c r="C21" s="13">
        <v>1</v>
      </c>
      <c r="D21" s="13">
        <v>0</v>
      </c>
      <c r="E21" s="13">
        <v>0</v>
      </c>
      <c r="F21" s="13">
        <v>0</v>
      </c>
      <c r="G21" s="13"/>
      <c r="H21" s="13"/>
      <c r="I21" s="13"/>
      <c r="J21" s="13"/>
      <c r="K21" s="13"/>
      <c r="L21" s="13"/>
      <c r="M21" s="13"/>
      <c r="N21" s="13"/>
      <c r="O21" s="41"/>
    </row>
    <row r="22" spans="1:15" x14ac:dyDescent="0.15">
      <c r="A22" s="83"/>
      <c r="B22" s="76" t="s">
        <v>65</v>
      </c>
      <c r="C22" s="81" t="str">
        <f>IF(C4=25,"2.3",IF(C4=32,"3",IF(C4=40,"3.5",IF(C4=50,"4.4",IF(C4=65,"5.6",IF(C4=80,"6.7",IF(C4="0","0",IF(C4=100,"8.7",))))))))</f>
        <v>6.7</v>
      </c>
      <c r="D22" s="81" t="str">
        <f t="shared" ref="D22:O22" si="10">IF(D4=25,"2.3",IF(D4=32,"3",IF(D4=40,"3.5",IF(D4=50,"4.4",IF(D4=65,"5.6",IF(D4=80,"6.7",IF(D4="0","0",IF(D4=100,"8.7",))))))))</f>
        <v>6.7</v>
      </c>
      <c r="E22" s="81" t="str">
        <f t="shared" si="10"/>
        <v>6.7</v>
      </c>
      <c r="F22" s="81" t="str">
        <f t="shared" si="10"/>
        <v>5.6</v>
      </c>
      <c r="G22" s="81" t="str">
        <f t="shared" si="10"/>
        <v>3</v>
      </c>
      <c r="H22" s="81">
        <f t="shared" si="10"/>
        <v>0</v>
      </c>
      <c r="I22" s="81">
        <f t="shared" si="10"/>
        <v>0</v>
      </c>
      <c r="J22" s="81">
        <f t="shared" si="10"/>
        <v>0</v>
      </c>
      <c r="K22" s="81">
        <f t="shared" si="10"/>
        <v>0</v>
      </c>
      <c r="L22" s="81">
        <f t="shared" si="10"/>
        <v>0</v>
      </c>
      <c r="M22" s="81">
        <f t="shared" si="10"/>
        <v>0</v>
      </c>
      <c r="N22" s="81">
        <f t="shared" si="10"/>
        <v>0</v>
      </c>
      <c r="O22" s="91">
        <f t="shared" si="10"/>
        <v>0</v>
      </c>
    </row>
    <row r="23" spans="1:15" x14ac:dyDescent="0.15">
      <c r="A23" s="84"/>
      <c r="B23" s="13" t="s">
        <v>66</v>
      </c>
      <c r="C23" s="13">
        <f t="shared" ref="C23:O23" si="11">C21*C22</f>
        <v>6.7</v>
      </c>
      <c r="D23" s="13">
        <f t="shared" si="11"/>
        <v>0</v>
      </c>
      <c r="E23" s="13">
        <f t="shared" si="11"/>
        <v>0</v>
      </c>
      <c r="F23" s="13">
        <f t="shared" si="11"/>
        <v>0</v>
      </c>
      <c r="G23" s="13">
        <f t="shared" si="11"/>
        <v>0</v>
      </c>
      <c r="H23" s="13">
        <f t="shared" si="11"/>
        <v>0</v>
      </c>
      <c r="I23" s="13">
        <f t="shared" si="11"/>
        <v>0</v>
      </c>
      <c r="J23" s="13">
        <f t="shared" si="11"/>
        <v>0</v>
      </c>
      <c r="K23" s="13"/>
      <c r="L23" s="13"/>
      <c r="M23" s="13"/>
      <c r="N23" s="13">
        <f t="shared" si="11"/>
        <v>0</v>
      </c>
      <c r="O23" s="41">
        <f t="shared" si="11"/>
        <v>0</v>
      </c>
    </row>
    <row r="24" spans="1:15" x14ac:dyDescent="0.15">
      <c r="A24" s="82" t="s">
        <v>57</v>
      </c>
      <c r="B24" s="13" t="s">
        <v>14</v>
      </c>
      <c r="C24" s="13"/>
      <c r="D24" s="13"/>
      <c r="E24" s="13"/>
      <c r="F24" s="13"/>
      <c r="G24" s="13"/>
      <c r="H24" s="13"/>
      <c r="I24" s="13"/>
      <c r="J24" s="13"/>
      <c r="K24" s="13"/>
      <c r="L24" s="13"/>
      <c r="M24" s="13"/>
      <c r="N24" s="13"/>
      <c r="O24" s="41"/>
    </row>
    <row r="25" spans="1:15" x14ac:dyDescent="0.15">
      <c r="A25" s="83"/>
      <c r="B25" s="76" t="s">
        <v>65</v>
      </c>
      <c r="C25" s="13"/>
      <c r="D25" s="13"/>
      <c r="E25" s="13"/>
      <c r="F25" s="13"/>
      <c r="G25" s="13"/>
      <c r="H25" s="13"/>
      <c r="I25" s="13"/>
      <c r="J25" s="13"/>
      <c r="K25" s="13"/>
      <c r="L25" s="13"/>
      <c r="M25" s="13"/>
      <c r="N25" s="13"/>
      <c r="O25" s="41"/>
    </row>
    <row r="26" spans="1:15" x14ac:dyDescent="0.15">
      <c r="A26" s="84"/>
      <c r="B26" s="13" t="s">
        <v>66</v>
      </c>
      <c r="C26" s="13">
        <f t="shared" ref="C26:O26" si="12">C24*C25</f>
        <v>0</v>
      </c>
      <c r="D26" s="13">
        <v>0</v>
      </c>
      <c r="E26" s="13">
        <f t="shared" si="12"/>
        <v>0</v>
      </c>
      <c r="F26" s="13">
        <f t="shared" si="12"/>
        <v>0</v>
      </c>
      <c r="G26" s="13">
        <f t="shared" si="12"/>
        <v>0</v>
      </c>
      <c r="H26" s="13">
        <f t="shared" si="12"/>
        <v>0</v>
      </c>
      <c r="I26" s="13">
        <f t="shared" si="12"/>
        <v>0</v>
      </c>
      <c r="J26" s="13">
        <f t="shared" si="12"/>
        <v>0</v>
      </c>
      <c r="K26" s="13"/>
      <c r="L26" s="13"/>
      <c r="M26" s="13"/>
      <c r="N26" s="13">
        <f t="shared" si="12"/>
        <v>0</v>
      </c>
      <c r="O26" s="41">
        <f t="shared" si="12"/>
        <v>0</v>
      </c>
    </row>
    <row r="27" spans="1:15" x14ac:dyDescent="0.15">
      <c r="A27" s="82" t="s">
        <v>58</v>
      </c>
      <c r="B27" s="13" t="s">
        <v>14</v>
      </c>
      <c r="C27" s="13"/>
      <c r="D27" s="13"/>
      <c r="E27" s="13"/>
      <c r="F27" s="13"/>
      <c r="G27" s="13"/>
      <c r="H27" s="13"/>
      <c r="I27" s="13"/>
      <c r="J27" s="13"/>
      <c r="K27" s="13"/>
      <c r="L27" s="13"/>
      <c r="M27" s="13"/>
      <c r="N27" s="13"/>
      <c r="O27" s="41"/>
    </row>
    <row r="28" spans="1:15" x14ac:dyDescent="0.15">
      <c r="A28" s="83"/>
      <c r="B28" s="76" t="s">
        <v>65</v>
      </c>
      <c r="C28" s="13"/>
      <c r="D28" s="13"/>
      <c r="E28" s="13"/>
      <c r="F28" s="13"/>
      <c r="G28" s="13"/>
      <c r="H28" s="13"/>
      <c r="I28" s="13"/>
      <c r="J28" s="13"/>
      <c r="K28" s="13"/>
      <c r="L28" s="13"/>
      <c r="M28" s="13"/>
      <c r="N28" s="13"/>
      <c r="O28" s="41"/>
    </row>
    <row r="29" spans="1:15" x14ac:dyDescent="0.15">
      <c r="A29" s="84"/>
      <c r="B29" s="13" t="s">
        <v>66</v>
      </c>
      <c r="C29" s="13">
        <f t="shared" ref="C29:O29" si="13">C27*C28</f>
        <v>0</v>
      </c>
      <c r="D29" s="13">
        <v>0</v>
      </c>
      <c r="E29" s="13">
        <f t="shared" si="13"/>
        <v>0</v>
      </c>
      <c r="F29" s="13">
        <f t="shared" si="13"/>
        <v>0</v>
      </c>
      <c r="G29" s="13">
        <f t="shared" si="13"/>
        <v>0</v>
      </c>
      <c r="H29" s="13">
        <f t="shared" si="13"/>
        <v>0</v>
      </c>
      <c r="I29" s="13">
        <f t="shared" si="13"/>
        <v>0</v>
      </c>
      <c r="J29" s="13">
        <f t="shared" si="13"/>
        <v>0</v>
      </c>
      <c r="K29" s="13"/>
      <c r="L29" s="13"/>
      <c r="M29" s="13"/>
      <c r="N29" s="13">
        <f t="shared" si="13"/>
        <v>0</v>
      </c>
      <c r="O29" s="41">
        <f t="shared" si="13"/>
        <v>0</v>
      </c>
    </row>
    <row r="30" spans="1:15" x14ac:dyDescent="0.15">
      <c r="A30" s="86" t="s">
        <v>59</v>
      </c>
      <c r="B30" s="13" t="s">
        <v>14</v>
      </c>
      <c r="C30" s="13"/>
      <c r="D30" s="13"/>
      <c r="E30" s="13"/>
      <c r="F30" s="13"/>
      <c r="G30" s="13"/>
      <c r="H30" s="13"/>
      <c r="I30" s="13"/>
      <c r="J30" s="13"/>
      <c r="K30" s="13"/>
      <c r="L30" s="13"/>
      <c r="M30" s="13"/>
      <c r="N30" s="13"/>
      <c r="O30" s="41"/>
    </row>
    <row r="31" spans="1:15" x14ac:dyDescent="0.15">
      <c r="A31" s="83"/>
      <c r="B31" s="76" t="s">
        <v>65</v>
      </c>
      <c r="C31" s="13"/>
      <c r="D31" s="13"/>
      <c r="E31" s="13"/>
      <c r="F31" s="13"/>
      <c r="G31" s="13"/>
      <c r="H31" s="13"/>
      <c r="I31" s="13"/>
      <c r="J31" s="13"/>
      <c r="K31" s="13"/>
      <c r="L31" s="13"/>
      <c r="M31" s="13"/>
      <c r="N31" s="13"/>
      <c r="O31" s="41"/>
    </row>
    <row r="32" spans="1:15" x14ac:dyDescent="0.15">
      <c r="A32" s="84"/>
      <c r="B32" s="13" t="s">
        <v>66</v>
      </c>
      <c r="C32" s="13">
        <f t="shared" ref="C32:O32" si="14">C30*C31</f>
        <v>0</v>
      </c>
      <c r="D32" s="13">
        <v>0</v>
      </c>
      <c r="E32" s="13">
        <f t="shared" si="14"/>
        <v>0</v>
      </c>
      <c r="F32" s="13">
        <f t="shared" si="14"/>
        <v>0</v>
      </c>
      <c r="G32" s="13">
        <f t="shared" si="14"/>
        <v>0</v>
      </c>
      <c r="H32" s="13">
        <f t="shared" si="14"/>
        <v>0</v>
      </c>
      <c r="I32" s="13">
        <f t="shared" si="14"/>
        <v>0</v>
      </c>
      <c r="J32" s="13">
        <f t="shared" si="14"/>
        <v>0</v>
      </c>
      <c r="K32" s="13"/>
      <c r="L32" s="13"/>
      <c r="M32" s="13"/>
      <c r="N32" s="13">
        <f t="shared" si="14"/>
        <v>0</v>
      </c>
      <c r="O32" s="41">
        <f t="shared" si="14"/>
        <v>0</v>
      </c>
    </row>
    <row r="33" spans="1:15" x14ac:dyDescent="0.15">
      <c r="A33" s="82" t="s">
        <v>60</v>
      </c>
      <c r="B33" s="13" t="s">
        <v>14</v>
      </c>
      <c r="C33" s="13"/>
      <c r="D33" s="13"/>
      <c r="E33" s="13"/>
      <c r="F33" s="13"/>
      <c r="G33" s="13"/>
      <c r="H33" s="13"/>
      <c r="I33" s="13"/>
      <c r="J33" s="13"/>
      <c r="K33" s="13"/>
      <c r="L33" s="13"/>
      <c r="M33" s="13"/>
      <c r="N33" s="13"/>
      <c r="O33" s="41"/>
    </row>
    <row r="34" spans="1:15" x14ac:dyDescent="0.15">
      <c r="A34" s="83"/>
      <c r="B34" s="76" t="s">
        <v>65</v>
      </c>
      <c r="C34" s="13"/>
      <c r="D34" s="13"/>
      <c r="E34" s="13"/>
      <c r="F34" s="13"/>
      <c r="G34" s="13"/>
      <c r="H34" s="13"/>
      <c r="I34" s="13"/>
      <c r="J34" s="13"/>
      <c r="K34" s="13"/>
      <c r="L34" s="13"/>
      <c r="M34" s="13"/>
      <c r="N34" s="13"/>
      <c r="O34" s="41"/>
    </row>
    <row r="35" spans="1:15" x14ac:dyDescent="0.15">
      <c r="A35" s="46"/>
      <c r="B35" s="13" t="s">
        <v>66</v>
      </c>
      <c r="C35" s="13">
        <f t="shared" ref="C35:O35" si="15">C33*C34</f>
        <v>0</v>
      </c>
      <c r="D35" s="13"/>
      <c r="E35" s="13">
        <f t="shared" si="15"/>
        <v>0</v>
      </c>
      <c r="F35" s="13">
        <f t="shared" si="15"/>
        <v>0</v>
      </c>
      <c r="G35" s="13">
        <f t="shared" si="15"/>
        <v>0</v>
      </c>
      <c r="H35" s="13">
        <f t="shared" si="15"/>
        <v>0</v>
      </c>
      <c r="I35" s="13">
        <f t="shared" si="15"/>
        <v>0</v>
      </c>
      <c r="J35" s="13">
        <f t="shared" si="15"/>
        <v>0</v>
      </c>
      <c r="K35" s="13"/>
      <c r="L35" s="13"/>
      <c r="M35" s="13"/>
      <c r="N35" s="13">
        <f t="shared" si="15"/>
        <v>0</v>
      </c>
      <c r="O35" s="41">
        <f t="shared" si="15"/>
        <v>0</v>
      </c>
    </row>
    <row r="36" spans="1:15" ht="14.25" thickBot="1" x14ac:dyDescent="0.2">
      <c r="A36" s="42" t="s">
        <v>61</v>
      </c>
      <c r="B36" s="43"/>
      <c r="C36" s="44">
        <f>C8+C11+C14+C17+C20+C23+C26+C29+C32+C35</f>
        <v>45.6</v>
      </c>
      <c r="D36" s="44">
        <f>D8+D11+D14+D17+D20+D23+D26+D29+D32+D35</f>
        <v>18.200000000000003</v>
      </c>
      <c r="E36" s="44">
        <f t="shared" ref="E36:O36" si="16">E8+E11+E14+E17+E20+E23+E26+E29+E32+E35</f>
        <v>13</v>
      </c>
      <c r="F36" s="44">
        <f t="shared" si="16"/>
        <v>3.3</v>
      </c>
      <c r="G36" s="44">
        <f t="shared" si="16"/>
        <v>5.9</v>
      </c>
      <c r="H36" s="44">
        <f t="shared" si="16"/>
        <v>0</v>
      </c>
      <c r="I36" s="44">
        <f t="shared" si="16"/>
        <v>0</v>
      </c>
      <c r="J36" s="44">
        <f t="shared" si="16"/>
        <v>0</v>
      </c>
      <c r="K36" s="44"/>
      <c r="L36" s="44"/>
      <c r="M36" s="44"/>
      <c r="N36" s="44">
        <f t="shared" si="16"/>
        <v>0</v>
      </c>
      <c r="O36" s="45">
        <f t="shared" si="16"/>
        <v>0</v>
      </c>
    </row>
    <row r="37" spans="1:15" x14ac:dyDescent="0.15">
      <c r="A37" s="37" t="s">
        <v>62</v>
      </c>
      <c r="B37" s="38"/>
      <c r="C37" s="80">
        <f>IF(C5=0,"0",(1.2*(C7^1.85/(C5)^4.87))/100)</f>
        <v>3.2299249937707704E-3</v>
      </c>
      <c r="D37" s="80">
        <f t="shared" ref="D37:O37" si="17">IF(D5=0,"0",(1.2*(D7^1.85/(D5)^4.87))/100)</f>
        <v>3.2299249937707704E-3</v>
      </c>
      <c r="E37" s="80">
        <f t="shared" si="17"/>
        <v>8.9595654253924221E-4</v>
      </c>
      <c r="F37" s="80">
        <f t="shared" si="17"/>
        <v>2.0775680531641889E-3</v>
      </c>
      <c r="G37" s="80">
        <f t="shared" si="17"/>
        <v>4.7562737944945262E-2</v>
      </c>
      <c r="H37" s="80" t="str">
        <f t="shared" si="17"/>
        <v>0</v>
      </c>
      <c r="I37" s="80" t="str">
        <f t="shared" si="17"/>
        <v>0</v>
      </c>
      <c r="J37" s="80" t="str">
        <f t="shared" si="17"/>
        <v>0</v>
      </c>
      <c r="K37" s="80" t="str">
        <f t="shared" si="17"/>
        <v>0</v>
      </c>
      <c r="L37" s="80" t="str">
        <f t="shared" si="17"/>
        <v>0</v>
      </c>
      <c r="M37" s="80" t="str">
        <f t="shared" si="17"/>
        <v>0</v>
      </c>
      <c r="N37" s="80" t="str">
        <f t="shared" si="17"/>
        <v>0</v>
      </c>
      <c r="O37" s="92" t="str">
        <f t="shared" si="17"/>
        <v>0</v>
      </c>
    </row>
    <row r="38" spans="1:15" x14ac:dyDescent="0.15">
      <c r="A38" s="40" t="s">
        <v>63</v>
      </c>
      <c r="B38" s="15"/>
      <c r="C38" s="13">
        <f>C36*C37</f>
        <v>0.14728457971594713</v>
      </c>
      <c r="D38" s="13">
        <f>D36*D37</f>
        <v>5.878463488662803E-2</v>
      </c>
      <c r="E38" s="13">
        <f t="shared" ref="E38:O38" si="18">E36*E37</f>
        <v>1.1647435053010149E-2</v>
      </c>
      <c r="F38" s="13">
        <f t="shared" si="18"/>
        <v>6.8559745754418226E-3</v>
      </c>
      <c r="G38" s="13">
        <f t="shared" si="18"/>
        <v>0.28062015387517708</v>
      </c>
      <c r="H38" s="13">
        <f t="shared" si="18"/>
        <v>0</v>
      </c>
      <c r="I38" s="13">
        <f t="shared" si="18"/>
        <v>0</v>
      </c>
      <c r="J38" s="13">
        <f t="shared" si="18"/>
        <v>0</v>
      </c>
      <c r="K38" s="13">
        <f t="shared" si="18"/>
        <v>0</v>
      </c>
      <c r="L38" s="13">
        <f t="shared" si="18"/>
        <v>0</v>
      </c>
      <c r="M38" s="13">
        <f t="shared" si="18"/>
        <v>0</v>
      </c>
      <c r="N38" s="13">
        <f t="shared" si="18"/>
        <v>0</v>
      </c>
      <c r="O38" s="41">
        <f t="shared" si="18"/>
        <v>0</v>
      </c>
    </row>
    <row r="39" spans="1:15" ht="14.25" thickBot="1" x14ac:dyDescent="0.2">
      <c r="A39" s="47" t="s">
        <v>64</v>
      </c>
      <c r="B39" s="11"/>
      <c r="C39" s="8"/>
      <c r="D39" s="8">
        <f>ROUNDUP((C38+D38),3)</f>
        <v>0.20699999999999999</v>
      </c>
      <c r="E39" s="8">
        <f>ROUNDUP((D39+E38),3)</f>
        <v>0.219</v>
      </c>
      <c r="F39" s="8">
        <f t="shared" ref="F39:O39" si="19">ROUNDUP((E39+F38),3)</f>
        <v>0.22600000000000001</v>
      </c>
      <c r="G39" s="8">
        <f t="shared" si="19"/>
        <v>0.50700000000000001</v>
      </c>
      <c r="H39" s="8">
        <f t="shared" si="19"/>
        <v>0.50700000000000001</v>
      </c>
      <c r="I39" s="8">
        <f t="shared" si="19"/>
        <v>0.50700000000000001</v>
      </c>
      <c r="J39" s="8">
        <f t="shared" si="19"/>
        <v>0.50700000000000001</v>
      </c>
      <c r="K39" s="8">
        <f t="shared" si="19"/>
        <v>0.50700000000000001</v>
      </c>
      <c r="L39" s="8">
        <f t="shared" si="19"/>
        <v>0.50700000000000001</v>
      </c>
      <c r="M39" s="8">
        <f t="shared" si="19"/>
        <v>0.50700000000000001</v>
      </c>
      <c r="N39" s="8">
        <f t="shared" si="19"/>
        <v>0.50700000000000001</v>
      </c>
      <c r="O39" s="20">
        <f t="shared" si="19"/>
        <v>0.50700000000000001</v>
      </c>
    </row>
    <row r="40" spans="1:15" x14ac:dyDescent="0.15">
      <c r="A40" s="63" t="s">
        <v>82</v>
      </c>
      <c r="B40" s="49" t="s">
        <v>68</v>
      </c>
      <c r="C40" s="50"/>
      <c r="D40" s="50"/>
      <c r="E40" s="38"/>
      <c r="F40" s="39">
        <v>8.9499999999999993</v>
      </c>
      <c r="G40" s="64" t="s">
        <v>83</v>
      </c>
      <c r="H40" s="2"/>
      <c r="I40" s="54"/>
      <c r="J40" s="55" t="s">
        <v>84</v>
      </c>
      <c r="K40" s="38"/>
      <c r="L40" s="39">
        <v>1</v>
      </c>
      <c r="M40" s="65" t="s">
        <v>78</v>
      </c>
      <c r="N40" s="50"/>
      <c r="O40" s="59"/>
    </row>
    <row r="41" spans="1:15" x14ac:dyDescent="0.15">
      <c r="A41" s="51" t="s">
        <v>72</v>
      </c>
      <c r="B41" s="67" t="s">
        <v>87</v>
      </c>
      <c r="C41" s="32"/>
      <c r="D41" s="32"/>
      <c r="E41" s="15"/>
      <c r="F41" s="41">
        <f>O39</f>
        <v>0.50700000000000001</v>
      </c>
      <c r="G41" s="56" t="s">
        <v>73</v>
      </c>
      <c r="H41" s="5"/>
      <c r="I41" s="48"/>
      <c r="J41" s="14" t="s">
        <v>74</v>
      </c>
      <c r="K41" s="15"/>
      <c r="L41" s="41">
        <v>0.72</v>
      </c>
      <c r="M41" s="70" t="s">
        <v>85</v>
      </c>
      <c r="N41" s="32"/>
      <c r="O41" s="21"/>
    </row>
    <row r="42" spans="1:15" ht="14.25" thickBot="1" x14ac:dyDescent="0.2">
      <c r="A42" s="46"/>
      <c r="B42" s="14" t="s">
        <v>100</v>
      </c>
      <c r="C42" s="32"/>
      <c r="D42" s="32"/>
      <c r="E42" s="15"/>
      <c r="F42" s="41">
        <v>33</v>
      </c>
      <c r="G42" s="4"/>
      <c r="H42" s="5"/>
      <c r="I42" s="48"/>
      <c r="J42" s="14" t="s">
        <v>75</v>
      </c>
      <c r="K42" s="15"/>
      <c r="L42" s="57">
        <f>F44</f>
        <v>47.457000000000001</v>
      </c>
      <c r="M42" s="42" t="s">
        <v>117</v>
      </c>
      <c r="N42" s="53"/>
      <c r="O42" s="23"/>
    </row>
    <row r="43" spans="1:15" ht="14.25" thickBot="1" x14ac:dyDescent="0.2">
      <c r="A43" s="46"/>
      <c r="B43" s="14" t="s">
        <v>70</v>
      </c>
      <c r="C43" s="32"/>
      <c r="D43" s="32"/>
      <c r="E43" s="15"/>
      <c r="F43" s="41">
        <v>5</v>
      </c>
      <c r="G43" s="4"/>
      <c r="H43" s="87">
        <f>0.163*1*L41*L42*L43/L44</f>
        <v>9.4253982646153851</v>
      </c>
      <c r="I43" s="88" t="s">
        <v>86</v>
      </c>
      <c r="J43" s="14" t="s">
        <v>76</v>
      </c>
      <c r="K43" s="15"/>
      <c r="L43" s="41">
        <v>1.1000000000000001</v>
      </c>
      <c r="M43" s="60" t="s">
        <v>79</v>
      </c>
      <c r="N43" s="61" t="s">
        <v>80</v>
      </c>
      <c r="O43" s="62"/>
    </row>
    <row r="44" spans="1:15" ht="14.25" thickBot="1" x14ac:dyDescent="0.2">
      <c r="A44" s="52"/>
      <c r="B44" s="22" t="s">
        <v>71</v>
      </c>
      <c r="C44" s="53"/>
      <c r="D44" s="53"/>
      <c r="E44" s="43"/>
      <c r="F44" s="45">
        <f>SUM(F40:F43)</f>
        <v>47.457000000000001</v>
      </c>
      <c r="G44" s="6"/>
      <c r="H44" s="7"/>
      <c r="I44" s="58"/>
      <c r="J44" s="22" t="s">
        <v>77</v>
      </c>
      <c r="K44" s="43"/>
      <c r="L44" s="45">
        <v>0.65</v>
      </c>
      <c r="M44" s="95" t="s">
        <v>81</v>
      </c>
      <c r="N44" s="96"/>
      <c r="O44" s="97"/>
    </row>
  </sheetData>
  <mergeCells count="1">
    <mergeCell ref="M44:O44"/>
  </mergeCells>
  <phoneticPr fontId="1"/>
  <pageMargins left="0.62992125984251968" right="0.23622047244094491" top="0.35433070866141736"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4"/>
  <sheetViews>
    <sheetView workbookViewId="0">
      <selection activeCell="M44" sqref="M44:O44"/>
    </sheetView>
  </sheetViews>
  <sheetFormatPr defaultRowHeight="13.5" x14ac:dyDescent="0.15"/>
  <cols>
    <col min="12" max="12" width="8" customWidth="1"/>
  </cols>
  <sheetData>
    <row r="1" spans="1:15" ht="21" x14ac:dyDescent="0.2">
      <c r="A1" s="37" t="s">
        <v>45</v>
      </c>
      <c r="B1" s="50" t="s">
        <v>4</v>
      </c>
      <c r="C1" s="2"/>
      <c r="D1" s="2"/>
      <c r="E1" s="93" t="s">
        <v>67</v>
      </c>
      <c r="F1" s="2"/>
      <c r="G1" s="2"/>
      <c r="H1" s="2"/>
      <c r="I1" s="50" t="s">
        <v>46</v>
      </c>
      <c r="J1" s="50"/>
      <c r="K1" s="50"/>
      <c r="L1" s="50" t="s">
        <v>125</v>
      </c>
      <c r="M1" s="50"/>
      <c r="N1" s="50"/>
      <c r="O1" s="3"/>
    </row>
    <row r="2" spans="1:15" ht="8.25" customHeight="1" thickBot="1" x14ac:dyDescent="0.2">
      <c r="A2" s="4"/>
      <c r="B2" s="5"/>
      <c r="C2" s="5"/>
      <c r="D2" s="5"/>
      <c r="E2" s="5"/>
      <c r="F2" s="5"/>
      <c r="G2" s="5"/>
      <c r="H2" s="5"/>
      <c r="I2" s="5"/>
      <c r="J2" s="5"/>
      <c r="K2" s="5"/>
      <c r="L2" s="5"/>
      <c r="M2" s="5"/>
      <c r="N2" s="5"/>
      <c r="O2" s="94"/>
    </row>
    <row r="3" spans="1:15" ht="14.25" thickBot="1" x14ac:dyDescent="0.2">
      <c r="A3" s="33" t="s">
        <v>47</v>
      </c>
      <c r="B3" s="34"/>
      <c r="C3" s="35" t="s">
        <v>101</v>
      </c>
      <c r="D3" s="35" t="s">
        <v>103</v>
      </c>
      <c r="E3" s="35" t="s">
        <v>106</v>
      </c>
      <c r="F3" s="35" t="s">
        <v>107</v>
      </c>
      <c r="G3" s="35" t="s">
        <v>110</v>
      </c>
      <c r="H3" s="35" t="s">
        <v>120</v>
      </c>
      <c r="I3" s="35"/>
      <c r="J3" s="68"/>
      <c r="K3" s="35"/>
      <c r="L3" s="35"/>
      <c r="M3" s="35"/>
      <c r="N3" s="35"/>
      <c r="O3" s="36"/>
    </row>
    <row r="4" spans="1:15" x14ac:dyDescent="0.15">
      <c r="A4" s="37" t="s">
        <v>48</v>
      </c>
      <c r="B4" s="38"/>
      <c r="C4" s="24">
        <v>80</v>
      </c>
      <c r="D4" s="24">
        <v>80</v>
      </c>
      <c r="E4" s="24">
        <v>65</v>
      </c>
      <c r="F4" s="24">
        <v>50</v>
      </c>
      <c r="G4" s="24">
        <v>40</v>
      </c>
      <c r="H4" s="24">
        <v>25</v>
      </c>
      <c r="I4" s="24"/>
      <c r="J4" s="24"/>
      <c r="K4" s="24"/>
      <c r="L4" s="24"/>
      <c r="M4" s="24"/>
      <c r="N4" s="24"/>
      <c r="O4" s="39"/>
    </row>
    <row r="5" spans="1:15" x14ac:dyDescent="0.15">
      <c r="A5" s="78" t="s">
        <v>124</v>
      </c>
      <c r="B5" s="79"/>
      <c r="C5" s="9">
        <f>IF(C4=25,"27.6",IF(C4=32,"35.7",IF(C4=40,"41.6",IF(C4=50,"52.9",IF(C4=65,"67.9",IF(C4=80,"80.7",IF(C4="0","0",IF(C4=100,"105.3",))))))))/10</f>
        <v>8.07</v>
      </c>
      <c r="D5" s="9">
        <f t="shared" ref="D5:O5" si="0">IF(D4=25,"27.6",IF(D4=32,"35.7",IF(D4=40,"41.6",IF(D4=50,"52.9",IF(D4=65,"67.9",IF(D4=80,"80.7",IF(D4="0","0",IF(D4=100,"105.3",))))))))/10</f>
        <v>8.07</v>
      </c>
      <c r="E5" s="9">
        <f t="shared" si="0"/>
        <v>6.7900000000000009</v>
      </c>
      <c r="F5" s="9">
        <f t="shared" si="0"/>
        <v>5.29</v>
      </c>
      <c r="G5" s="9">
        <f t="shared" si="0"/>
        <v>4.16</v>
      </c>
      <c r="H5" s="9">
        <f t="shared" si="0"/>
        <v>2.7600000000000002</v>
      </c>
      <c r="I5" s="9">
        <f t="shared" si="0"/>
        <v>0</v>
      </c>
      <c r="J5" s="9">
        <f t="shared" si="0"/>
        <v>0</v>
      </c>
      <c r="K5" s="9">
        <f t="shared" si="0"/>
        <v>0</v>
      </c>
      <c r="L5" s="9">
        <f t="shared" si="0"/>
        <v>0</v>
      </c>
      <c r="M5" s="9">
        <f t="shared" si="0"/>
        <v>0</v>
      </c>
      <c r="N5" s="9">
        <f t="shared" si="0"/>
        <v>0</v>
      </c>
      <c r="O5" s="90">
        <f t="shared" si="0"/>
        <v>0</v>
      </c>
    </row>
    <row r="6" spans="1:15" x14ac:dyDescent="0.15">
      <c r="A6" s="40" t="s">
        <v>102</v>
      </c>
      <c r="B6" s="15"/>
      <c r="C6" s="13">
        <v>8</v>
      </c>
      <c r="D6" s="13">
        <v>8</v>
      </c>
      <c r="E6" s="13">
        <v>8</v>
      </c>
      <c r="F6" s="13">
        <v>8</v>
      </c>
      <c r="G6" s="13">
        <v>4</v>
      </c>
      <c r="H6" s="13">
        <v>2</v>
      </c>
      <c r="I6" s="13">
        <v>0</v>
      </c>
      <c r="J6" s="13">
        <v>0</v>
      </c>
      <c r="K6" s="13">
        <v>0</v>
      </c>
      <c r="L6" s="13"/>
      <c r="M6" s="13"/>
      <c r="N6" s="13">
        <v>0</v>
      </c>
      <c r="O6" s="41">
        <v>0</v>
      </c>
    </row>
    <row r="7" spans="1:15" ht="14.25" thickBot="1" x14ac:dyDescent="0.2">
      <c r="A7" s="42" t="s">
        <v>50</v>
      </c>
      <c r="B7" s="43"/>
      <c r="C7" s="44">
        <f t="shared" ref="C7:J7" si="1">C6*90</f>
        <v>720</v>
      </c>
      <c r="D7" s="44">
        <f t="shared" si="1"/>
        <v>720</v>
      </c>
      <c r="E7" s="44">
        <f t="shared" si="1"/>
        <v>720</v>
      </c>
      <c r="F7" s="44">
        <f t="shared" si="1"/>
        <v>720</v>
      </c>
      <c r="G7" s="44">
        <f t="shared" si="1"/>
        <v>360</v>
      </c>
      <c r="H7" s="44">
        <f t="shared" si="1"/>
        <v>180</v>
      </c>
      <c r="I7" s="44">
        <f t="shared" si="1"/>
        <v>0</v>
      </c>
      <c r="J7" s="44">
        <f t="shared" si="1"/>
        <v>0</v>
      </c>
      <c r="K7" s="44">
        <f>K6*90</f>
        <v>0</v>
      </c>
      <c r="L7" s="44"/>
      <c r="M7" s="44"/>
      <c r="N7" s="44">
        <f>N6*80</f>
        <v>0</v>
      </c>
      <c r="O7" s="45">
        <f>O6*80</f>
        <v>0</v>
      </c>
    </row>
    <row r="8" spans="1:15" x14ac:dyDescent="0.15">
      <c r="A8" s="37" t="s">
        <v>51</v>
      </c>
      <c r="B8" s="38"/>
      <c r="C8" s="24">
        <v>26.3</v>
      </c>
      <c r="D8" s="24">
        <v>21.5</v>
      </c>
      <c r="E8" s="24">
        <v>4.3</v>
      </c>
      <c r="F8" s="24">
        <v>1.7</v>
      </c>
      <c r="G8" s="24">
        <v>4</v>
      </c>
      <c r="H8" s="24">
        <v>5</v>
      </c>
      <c r="I8" s="24">
        <v>0</v>
      </c>
      <c r="J8" s="24">
        <v>0</v>
      </c>
      <c r="K8" s="24">
        <v>0</v>
      </c>
      <c r="L8" s="24"/>
      <c r="M8" s="24"/>
      <c r="N8" s="24">
        <v>0</v>
      </c>
      <c r="O8" s="39">
        <v>0</v>
      </c>
    </row>
    <row r="9" spans="1:15" x14ac:dyDescent="0.15">
      <c r="A9" s="73" t="s">
        <v>52</v>
      </c>
      <c r="B9" s="13" t="s">
        <v>14</v>
      </c>
      <c r="C9" s="13"/>
      <c r="D9" s="13"/>
      <c r="E9" s="13"/>
      <c r="F9" s="13"/>
      <c r="G9" s="13"/>
      <c r="H9" s="13"/>
      <c r="I9" s="13"/>
      <c r="J9" s="13"/>
      <c r="K9" s="13"/>
      <c r="L9" s="13"/>
      <c r="M9" s="13"/>
      <c r="N9" s="13"/>
      <c r="O9" s="41"/>
    </row>
    <row r="10" spans="1:15" x14ac:dyDescent="0.15">
      <c r="A10" s="46"/>
      <c r="B10" s="76" t="s">
        <v>65</v>
      </c>
      <c r="C10" s="13"/>
      <c r="D10" s="13"/>
      <c r="E10" s="13"/>
      <c r="F10" s="13"/>
      <c r="G10" s="13"/>
      <c r="H10" s="13"/>
      <c r="I10" s="13"/>
      <c r="J10" s="13"/>
      <c r="K10" s="13"/>
      <c r="L10" s="13"/>
      <c r="M10" s="13"/>
      <c r="N10" s="13"/>
      <c r="O10" s="41"/>
    </row>
    <row r="11" spans="1:15" x14ac:dyDescent="0.15">
      <c r="A11" s="18"/>
      <c r="B11" s="13" t="s">
        <v>66</v>
      </c>
      <c r="C11" s="13">
        <f>C9*C10</f>
        <v>0</v>
      </c>
      <c r="D11" s="13">
        <v>0</v>
      </c>
      <c r="E11" s="13">
        <f t="shared" ref="E11:O11" si="2">E9*E10</f>
        <v>0</v>
      </c>
      <c r="F11" s="13">
        <f t="shared" si="2"/>
        <v>0</v>
      </c>
      <c r="G11" s="13">
        <f t="shared" si="2"/>
        <v>0</v>
      </c>
      <c r="H11" s="13">
        <f t="shared" si="2"/>
        <v>0</v>
      </c>
      <c r="I11" s="13">
        <f t="shared" si="2"/>
        <v>0</v>
      </c>
      <c r="J11" s="13">
        <f t="shared" si="2"/>
        <v>0</v>
      </c>
      <c r="K11" s="13"/>
      <c r="L11" s="13"/>
      <c r="M11" s="13"/>
      <c r="N11" s="13">
        <f t="shared" si="2"/>
        <v>0</v>
      </c>
      <c r="O11" s="41">
        <f t="shared" si="2"/>
        <v>0</v>
      </c>
    </row>
    <row r="12" spans="1:15" x14ac:dyDescent="0.15">
      <c r="A12" s="73" t="s">
        <v>53</v>
      </c>
      <c r="B12" s="13" t="s">
        <v>14</v>
      </c>
      <c r="C12" s="13">
        <v>3</v>
      </c>
      <c r="D12" s="13">
        <v>3</v>
      </c>
      <c r="E12" s="13">
        <v>0</v>
      </c>
      <c r="F12" s="13">
        <v>0</v>
      </c>
      <c r="G12" s="13">
        <v>0</v>
      </c>
      <c r="H12" s="13">
        <v>1</v>
      </c>
      <c r="I12" s="13">
        <v>0</v>
      </c>
      <c r="J12" s="13">
        <v>0</v>
      </c>
      <c r="K12" s="13"/>
      <c r="L12" s="13"/>
      <c r="M12" s="13"/>
      <c r="N12" s="13"/>
      <c r="O12" s="41"/>
    </row>
    <row r="13" spans="1:15" x14ac:dyDescent="0.15">
      <c r="A13" s="46"/>
      <c r="B13" s="76" t="s">
        <v>65</v>
      </c>
      <c r="C13" s="81" t="str">
        <f>IF(C4=25,"0.8",IF(C4=32,"1.1",IF(C4=40,"1.3",IF(C4=50,"1.6",IF(C4=65,"2",IF(C4=80,"2.4",IF(C4="0","0",IF(C4=100,"3.2",))))))))</f>
        <v>2.4</v>
      </c>
      <c r="D13" s="81" t="str">
        <f t="shared" ref="D13:O13" si="3">IF(D4=25,"0.8",IF(D4=32,"1.1",IF(D4=40,"1.3",IF(D4=50,"1.6",IF(D4=65,"2",IF(D4=80,"2.4",IF(D4="0","0",IF(D4=100,"3.2",))))))))</f>
        <v>2.4</v>
      </c>
      <c r="E13" s="81" t="str">
        <f t="shared" si="3"/>
        <v>2</v>
      </c>
      <c r="F13" s="81" t="str">
        <f t="shared" si="3"/>
        <v>1.6</v>
      </c>
      <c r="G13" s="81" t="str">
        <f t="shared" si="3"/>
        <v>1.3</v>
      </c>
      <c r="H13" s="81" t="str">
        <f t="shared" si="3"/>
        <v>0.8</v>
      </c>
      <c r="I13" s="81">
        <f t="shared" si="3"/>
        <v>0</v>
      </c>
      <c r="J13" s="81">
        <f t="shared" si="3"/>
        <v>0</v>
      </c>
      <c r="K13" s="81">
        <f t="shared" si="3"/>
        <v>0</v>
      </c>
      <c r="L13" s="81">
        <f t="shared" si="3"/>
        <v>0</v>
      </c>
      <c r="M13" s="81">
        <f t="shared" si="3"/>
        <v>0</v>
      </c>
      <c r="N13" s="81">
        <f t="shared" si="3"/>
        <v>0</v>
      </c>
      <c r="O13" s="91">
        <f t="shared" si="3"/>
        <v>0</v>
      </c>
    </row>
    <row r="14" spans="1:15" x14ac:dyDescent="0.15">
      <c r="A14" s="18"/>
      <c r="B14" s="13" t="s">
        <v>66</v>
      </c>
      <c r="C14" s="13">
        <f t="shared" ref="C14:O14" si="4">C12*C13</f>
        <v>7.1999999999999993</v>
      </c>
      <c r="D14" s="13">
        <f t="shared" si="4"/>
        <v>7.1999999999999993</v>
      </c>
      <c r="E14" s="13">
        <f t="shared" si="4"/>
        <v>0</v>
      </c>
      <c r="F14" s="13">
        <f t="shared" si="4"/>
        <v>0</v>
      </c>
      <c r="G14" s="13">
        <f t="shared" si="4"/>
        <v>0</v>
      </c>
      <c r="H14" s="13">
        <f t="shared" si="4"/>
        <v>0.8</v>
      </c>
      <c r="I14" s="13">
        <f t="shared" si="4"/>
        <v>0</v>
      </c>
      <c r="J14" s="13">
        <f t="shared" si="4"/>
        <v>0</v>
      </c>
      <c r="K14" s="13"/>
      <c r="L14" s="13"/>
      <c r="M14" s="13"/>
      <c r="N14" s="13">
        <f t="shared" si="4"/>
        <v>0</v>
      </c>
      <c r="O14" s="41">
        <f t="shared" si="4"/>
        <v>0</v>
      </c>
    </row>
    <row r="15" spans="1:15" ht="22.5" x14ac:dyDescent="0.15">
      <c r="A15" s="74" t="s">
        <v>54</v>
      </c>
      <c r="B15" s="13" t="s">
        <v>14</v>
      </c>
      <c r="C15" s="13">
        <v>1</v>
      </c>
      <c r="D15" s="13">
        <v>1</v>
      </c>
      <c r="E15" s="13">
        <v>1</v>
      </c>
      <c r="F15" s="13">
        <v>1</v>
      </c>
      <c r="G15" s="13">
        <v>1</v>
      </c>
      <c r="H15" s="13">
        <v>0</v>
      </c>
      <c r="I15" s="13"/>
      <c r="J15" s="13">
        <v>0</v>
      </c>
      <c r="K15" s="13"/>
      <c r="L15" s="13"/>
      <c r="M15" s="13"/>
      <c r="N15" s="13"/>
      <c r="O15" s="41"/>
    </row>
    <row r="16" spans="1:15" x14ac:dyDescent="0.15">
      <c r="A16" s="46"/>
      <c r="B16" s="76" t="s">
        <v>65</v>
      </c>
      <c r="C16" s="81" t="str">
        <f>IF(C4=25,"1.7",IF(C4=32,"2.2",IF(C4=40,"2.5",IF(C4=50,"3.2",IF(C4=65,"4.1",IF(C4=80,"4.9",IF(C4="0","0",IF(C4=100,"6.3",))))))))</f>
        <v>4.9</v>
      </c>
      <c r="D16" s="81" t="str">
        <f t="shared" ref="D16:O16" si="5">IF(D4=25,"1.7",IF(D4=32,"2.2",IF(D4=40,"2.5",IF(D4=50,"3.2",IF(D4=65,"4.1",IF(D4=80,"4.9",IF(D4="0","0",IF(D4=100,"6.3",))))))))</f>
        <v>4.9</v>
      </c>
      <c r="E16" s="81" t="str">
        <f t="shared" si="5"/>
        <v>4.1</v>
      </c>
      <c r="F16" s="81" t="str">
        <f t="shared" si="5"/>
        <v>3.2</v>
      </c>
      <c r="G16" s="81" t="str">
        <f t="shared" si="5"/>
        <v>2.5</v>
      </c>
      <c r="H16" s="81" t="str">
        <f t="shared" si="5"/>
        <v>1.7</v>
      </c>
      <c r="I16" s="81">
        <f t="shared" si="5"/>
        <v>0</v>
      </c>
      <c r="J16" s="81">
        <f t="shared" si="5"/>
        <v>0</v>
      </c>
      <c r="K16" s="81">
        <f t="shared" si="5"/>
        <v>0</v>
      </c>
      <c r="L16" s="81">
        <f t="shared" si="5"/>
        <v>0</v>
      </c>
      <c r="M16" s="81">
        <f t="shared" si="5"/>
        <v>0</v>
      </c>
      <c r="N16" s="81">
        <f t="shared" si="5"/>
        <v>0</v>
      </c>
      <c r="O16" s="91">
        <f t="shared" si="5"/>
        <v>0</v>
      </c>
    </row>
    <row r="17" spans="1:15" x14ac:dyDescent="0.15">
      <c r="A17" s="18"/>
      <c r="B17" s="13" t="s">
        <v>66</v>
      </c>
      <c r="C17" s="13">
        <f t="shared" ref="C17:O17" si="6">C15*C16</f>
        <v>4.9000000000000004</v>
      </c>
      <c r="D17" s="13">
        <f t="shared" si="6"/>
        <v>4.9000000000000004</v>
      </c>
      <c r="E17" s="13">
        <f t="shared" si="6"/>
        <v>4.0999999999999996</v>
      </c>
      <c r="F17" s="13">
        <f t="shared" si="6"/>
        <v>3.2</v>
      </c>
      <c r="G17" s="13">
        <f t="shared" si="6"/>
        <v>2.5</v>
      </c>
      <c r="H17" s="13">
        <f t="shared" si="6"/>
        <v>0</v>
      </c>
      <c r="I17" s="13">
        <f t="shared" si="6"/>
        <v>0</v>
      </c>
      <c r="J17" s="13">
        <f t="shared" si="6"/>
        <v>0</v>
      </c>
      <c r="K17" s="13"/>
      <c r="L17" s="13"/>
      <c r="M17" s="13"/>
      <c r="N17" s="13">
        <f t="shared" si="6"/>
        <v>0</v>
      </c>
      <c r="O17" s="41">
        <f t="shared" si="6"/>
        <v>0</v>
      </c>
    </row>
    <row r="18" spans="1:15" x14ac:dyDescent="0.15">
      <c r="A18" s="16" t="s">
        <v>55</v>
      </c>
      <c r="B18" s="13" t="s">
        <v>14</v>
      </c>
      <c r="C18" s="13">
        <v>1</v>
      </c>
      <c r="D18" s="13">
        <v>0</v>
      </c>
      <c r="E18" s="13">
        <v>0</v>
      </c>
      <c r="F18" s="13">
        <v>0</v>
      </c>
      <c r="G18" s="13">
        <v>0</v>
      </c>
      <c r="H18" s="13">
        <v>0</v>
      </c>
      <c r="I18" s="13"/>
      <c r="J18" s="13"/>
      <c r="K18" s="13"/>
      <c r="L18" s="13"/>
      <c r="M18" s="13"/>
      <c r="N18" s="13"/>
      <c r="O18" s="41"/>
    </row>
    <row r="19" spans="1:15" x14ac:dyDescent="0.15">
      <c r="A19" s="46"/>
      <c r="B19" s="76" t="s">
        <v>65</v>
      </c>
      <c r="C19" s="81" t="str">
        <f>IF(C4=25,"0.2",IF(C4=32,"0.2",IF(C4=40,"0.3",IF(C4=50,"0.3",IF(C4=65,"0.4",IF(C4=80,"0.5",IF(C4="0","0",IF(C4=100,"0.7",))))))))</f>
        <v>0.5</v>
      </c>
      <c r="D19" s="81" t="str">
        <f t="shared" ref="D19:O19" si="7">IF(D4=25,"0.2",IF(D4=32,"0.2",IF(D4=40,"0.3",IF(D4=50,"0.3",IF(D4=65,"0.4",IF(D4=80,"0.5",IF(D4="0","0",IF(D4=100,"0.7",))))))))</f>
        <v>0.5</v>
      </c>
      <c r="E19" s="81" t="str">
        <f t="shared" si="7"/>
        <v>0.4</v>
      </c>
      <c r="F19" s="81" t="str">
        <f t="shared" si="7"/>
        <v>0.3</v>
      </c>
      <c r="G19" s="81" t="str">
        <f t="shared" si="7"/>
        <v>0.3</v>
      </c>
      <c r="H19" s="81" t="str">
        <f t="shared" si="7"/>
        <v>0.2</v>
      </c>
      <c r="I19" s="81">
        <f t="shared" si="7"/>
        <v>0</v>
      </c>
      <c r="J19" s="81">
        <f t="shared" si="7"/>
        <v>0</v>
      </c>
      <c r="K19" s="81">
        <f t="shared" si="7"/>
        <v>0</v>
      </c>
      <c r="L19" s="81">
        <f t="shared" si="7"/>
        <v>0</v>
      </c>
      <c r="M19" s="81">
        <f t="shared" si="7"/>
        <v>0</v>
      </c>
      <c r="N19" s="81">
        <f t="shared" si="7"/>
        <v>0</v>
      </c>
      <c r="O19" s="91">
        <f t="shared" si="7"/>
        <v>0</v>
      </c>
    </row>
    <row r="20" spans="1:15" x14ac:dyDescent="0.15">
      <c r="A20" s="18"/>
      <c r="B20" s="13" t="s">
        <v>66</v>
      </c>
      <c r="C20" s="13">
        <f t="shared" ref="C20:O20" si="8">C18*C19</f>
        <v>0.5</v>
      </c>
      <c r="D20" s="13">
        <f t="shared" si="8"/>
        <v>0</v>
      </c>
      <c r="E20" s="13">
        <f t="shared" si="8"/>
        <v>0</v>
      </c>
      <c r="F20" s="13">
        <f t="shared" si="8"/>
        <v>0</v>
      </c>
      <c r="G20" s="13">
        <f t="shared" si="8"/>
        <v>0</v>
      </c>
      <c r="H20" s="13">
        <f t="shared" si="8"/>
        <v>0</v>
      </c>
      <c r="I20" s="13">
        <f t="shared" si="8"/>
        <v>0</v>
      </c>
      <c r="J20" s="13">
        <f t="shared" si="8"/>
        <v>0</v>
      </c>
      <c r="K20" s="13"/>
      <c r="L20" s="13"/>
      <c r="M20" s="13"/>
      <c r="N20" s="13">
        <f t="shared" si="8"/>
        <v>0</v>
      </c>
      <c r="O20" s="41">
        <f t="shared" si="8"/>
        <v>0</v>
      </c>
    </row>
    <row r="21" spans="1:15" x14ac:dyDescent="0.15">
      <c r="A21" s="16" t="s">
        <v>56</v>
      </c>
      <c r="B21" s="13" t="s">
        <v>14</v>
      </c>
      <c r="C21" s="13">
        <v>1</v>
      </c>
      <c r="D21" s="13">
        <v>0</v>
      </c>
      <c r="E21" s="13"/>
      <c r="F21" s="13"/>
      <c r="G21" s="13"/>
      <c r="H21" s="13"/>
      <c r="I21" s="13"/>
      <c r="J21" s="13"/>
      <c r="K21" s="13"/>
      <c r="L21" s="13"/>
      <c r="M21" s="13"/>
      <c r="N21" s="13"/>
      <c r="O21" s="41"/>
    </row>
    <row r="22" spans="1:15" x14ac:dyDescent="0.15">
      <c r="A22" s="46"/>
      <c r="B22" s="76" t="s">
        <v>65</v>
      </c>
      <c r="C22" s="81" t="str">
        <f>IF(C4=25,"2.3",IF(C4=32,"3",IF(C4=40,"3.5",IF(C4=50,"4.4",IF(C4=65,"5.6",IF(C4=80,"6.7",IF(C4="0","0",IF(C4=100,"8.7",))))))))</f>
        <v>6.7</v>
      </c>
      <c r="D22" s="81" t="str">
        <f t="shared" ref="D22:O22" si="9">IF(D4=25,"2.3",IF(D4=32,"3",IF(D4=40,"3.5",IF(D4=50,"4.4",IF(D4=65,"5.6",IF(D4=80,"6.7",IF(D4="0","0",IF(D4=100,"8.7",))))))))</f>
        <v>6.7</v>
      </c>
      <c r="E22" s="81" t="str">
        <f t="shared" si="9"/>
        <v>5.6</v>
      </c>
      <c r="F22" s="81" t="str">
        <f t="shared" si="9"/>
        <v>4.4</v>
      </c>
      <c r="G22" s="81" t="str">
        <f t="shared" si="9"/>
        <v>3.5</v>
      </c>
      <c r="H22" s="81" t="str">
        <f t="shared" si="9"/>
        <v>2.3</v>
      </c>
      <c r="I22" s="81">
        <f t="shared" si="9"/>
        <v>0</v>
      </c>
      <c r="J22" s="81">
        <f t="shared" si="9"/>
        <v>0</v>
      </c>
      <c r="K22" s="81">
        <f t="shared" si="9"/>
        <v>0</v>
      </c>
      <c r="L22" s="81">
        <f t="shared" si="9"/>
        <v>0</v>
      </c>
      <c r="M22" s="81">
        <f t="shared" si="9"/>
        <v>0</v>
      </c>
      <c r="N22" s="81">
        <f t="shared" si="9"/>
        <v>0</v>
      </c>
      <c r="O22" s="91">
        <f t="shared" si="9"/>
        <v>0</v>
      </c>
    </row>
    <row r="23" spans="1:15" x14ac:dyDescent="0.15">
      <c r="A23" s="18"/>
      <c r="B23" s="13" t="s">
        <v>66</v>
      </c>
      <c r="C23" s="13">
        <f t="shared" ref="C23:O23" si="10">C21*C22</f>
        <v>6.7</v>
      </c>
      <c r="D23" s="13">
        <f t="shared" si="10"/>
        <v>0</v>
      </c>
      <c r="E23" s="13">
        <f t="shared" si="10"/>
        <v>0</v>
      </c>
      <c r="F23" s="13">
        <f t="shared" si="10"/>
        <v>0</v>
      </c>
      <c r="G23" s="13">
        <f t="shared" si="10"/>
        <v>0</v>
      </c>
      <c r="H23" s="13">
        <f t="shared" si="10"/>
        <v>0</v>
      </c>
      <c r="I23" s="13">
        <f t="shared" si="10"/>
        <v>0</v>
      </c>
      <c r="J23" s="13">
        <f t="shared" si="10"/>
        <v>0</v>
      </c>
      <c r="K23" s="13"/>
      <c r="L23" s="13"/>
      <c r="M23" s="13"/>
      <c r="N23" s="13">
        <f t="shared" si="10"/>
        <v>0</v>
      </c>
      <c r="O23" s="41">
        <f t="shared" si="10"/>
        <v>0</v>
      </c>
    </row>
    <row r="24" spans="1:15" x14ac:dyDescent="0.15">
      <c r="A24" s="73" t="s">
        <v>57</v>
      </c>
      <c r="B24" s="13" t="s">
        <v>14</v>
      </c>
      <c r="C24" s="13"/>
      <c r="D24" s="13"/>
      <c r="E24" s="13"/>
      <c r="F24" s="13"/>
      <c r="G24" s="13"/>
      <c r="H24" s="13"/>
      <c r="I24" s="13"/>
      <c r="J24" s="13"/>
      <c r="K24" s="13"/>
      <c r="L24" s="13"/>
      <c r="M24" s="13"/>
      <c r="N24" s="13"/>
      <c r="O24" s="41"/>
    </row>
    <row r="25" spans="1:15" x14ac:dyDescent="0.15">
      <c r="A25" s="46"/>
      <c r="B25" s="76" t="s">
        <v>65</v>
      </c>
      <c r="C25" s="13"/>
      <c r="D25" s="13"/>
      <c r="E25" s="13"/>
      <c r="F25" s="13"/>
      <c r="G25" s="13"/>
      <c r="H25" s="13"/>
      <c r="I25" s="13"/>
      <c r="J25" s="13"/>
      <c r="K25" s="13"/>
      <c r="L25" s="13"/>
      <c r="M25" s="13"/>
      <c r="N25" s="13"/>
      <c r="O25" s="41"/>
    </row>
    <row r="26" spans="1:15" x14ac:dyDescent="0.15">
      <c r="A26" s="18"/>
      <c r="B26" s="13" t="s">
        <v>66</v>
      </c>
      <c r="C26" s="13">
        <f t="shared" ref="C26:O26" si="11">C24*C25</f>
        <v>0</v>
      </c>
      <c r="D26" s="13"/>
      <c r="E26" s="13">
        <f t="shared" si="11"/>
        <v>0</v>
      </c>
      <c r="F26" s="13">
        <f t="shared" si="11"/>
        <v>0</v>
      </c>
      <c r="G26" s="13">
        <f t="shared" si="11"/>
        <v>0</v>
      </c>
      <c r="H26" s="13">
        <f t="shared" si="11"/>
        <v>0</v>
      </c>
      <c r="I26" s="13">
        <f t="shared" si="11"/>
        <v>0</v>
      </c>
      <c r="J26" s="13">
        <f t="shared" si="11"/>
        <v>0</v>
      </c>
      <c r="K26" s="13"/>
      <c r="L26" s="13"/>
      <c r="M26" s="13"/>
      <c r="N26" s="13">
        <f t="shared" si="11"/>
        <v>0</v>
      </c>
      <c r="O26" s="41">
        <f t="shared" si="11"/>
        <v>0</v>
      </c>
    </row>
    <row r="27" spans="1:15" x14ac:dyDescent="0.15">
      <c r="A27" s="75" t="s">
        <v>58</v>
      </c>
      <c r="B27" s="13" t="s">
        <v>14</v>
      </c>
      <c r="C27" s="13"/>
      <c r="D27" s="13"/>
      <c r="E27" s="13"/>
      <c r="F27" s="13"/>
      <c r="G27" s="13"/>
      <c r="H27" s="13"/>
      <c r="I27" s="13"/>
      <c r="J27" s="13"/>
      <c r="K27" s="13"/>
      <c r="L27" s="13"/>
      <c r="M27" s="13"/>
      <c r="N27" s="13"/>
      <c r="O27" s="41"/>
    </row>
    <row r="28" spans="1:15" x14ac:dyDescent="0.15">
      <c r="A28" s="46"/>
      <c r="B28" s="76" t="s">
        <v>65</v>
      </c>
      <c r="C28" s="13"/>
      <c r="D28" s="13"/>
      <c r="E28" s="13"/>
      <c r="F28" s="13"/>
      <c r="G28" s="13"/>
      <c r="H28" s="13"/>
      <c r="I28" s="13"/>
      <c r="J28" s="13"/>
      <c r="K28" s="13"/>
      <c r="L28" s="13"/>
      <c r="M28" s="13"/>
      <c r="N28" s="13"/>
      <c r="O28" s="41"/>
    </row>
    <row r="29" spans="1:15" x14ac:dyDescent="0.15">
      <c r="A29" s="18"/>
      <c r="B29" s="13" t="s">
        <v>66</v>
      </c>
      <c r="C29" s="13">
        <f t="shared" ref="C29:O29" si="12">C27*C28</f>
        <v>0</v>
      </c>
      <c r="D29" s="13"/>
      <c r="E29" s="13">
        <f t="shared" si="12"/>
        <v>0</v>
      </c>
      <c r="F29" s="13">
        <f t="shared" si="12"/>
        <v>0</v>
      </c>
      <c r="G29" s="13">
        <f t="shared" si="12"/>
        <v>0</v>
      </c>
      <c r="H29" s="13">
        <f t="shared" si="12"/>
        <v>0</v>
      </c>
      <c r="I29" s="13">
        <f t="shared" si="12"/>
        <v>0</v>
      </c>
      <c r="J29" s="13">
        <f t="shared" si="12"/>
        <v>0</v>
      </c>
      <c r="K29" s="13"/>
      <c r="L29" s="13"/>
      <c r="M29" s="13"/>
      <c r="N29" s="13">
        <f t="shared" si="12"/>
        <v>0</v>
      </c>
      <c r="O29" s="41">
        <f t="shared" si="12"/>
        <v>0</v>
      </c>
    </row>
    <row r="30" spans="1:15" x14ac:dyDescent="0.15">
      <c r="A30" s="16" t="s">
        <v>59</v>
      </c>
      <c r="B30" s="13" t="s">
        <v>14</v>
      </c>
      <c r="C30" s="13"/>
      <c r="D30" s="13"/>
      <c r="E30" s="13"/>
      <c r="F30" s="13"/>
      <c r="G30" s="13"/>
      <c r="H30" s="13"/>
      <c r="I30" s="13"/>
      <c r="J30" s="13"/>
      <c r="K30" s="13"/>
      <c r="L30" s="13"/>
      <c r="M30" s="13"/>
      <c r="N30" s="13"/>
      <c r="O30" s="41"/>
    </row>
    <row r="31" spans="1:15" x14ac:dyDescent="0.15">
      <c r="A31" s="46"/>
      <c r="B31" s="76" t="s">
        <v>65</v>
      </c>
      <c r="C31" s="13"/>
      <c r="D31" s="13"/>
      <c r="E31" s="13"/>
      <c r="F31" s="13"/>
      <c r="G31" s="13"/>
      <c r="H31" s="13"/>
      <c r="I31" s="13"/>
      <c r="J31" s="13"/>
      <c r="K31" s="13"/>
      <c r="L31" s="13"/>
      <c r="M31" s="13"/>
      <c r="N31" s="13"/>
      <c r="O31" s="41"/>
    </row>
    <row r="32" spans="1:15" x14ac:dyDescent="0.15">
      <c r="A32" s="18"/>
      <c r="B32" s="13" t="s">
        <v>66</v>
      </c>
      <c r="C32" s="13">
        <f t="shared" ref="C32:O32" si="13">C30*C31</f>
        <v>0</v>
      </c>
      <c r="D32" s="13"/>
      <c r="E32" s="13">
        <f t="shared" si="13"/>
        <v>0</v>
      </c>
      <c r="F32" s="13">
        <f t="shared" si="13"/>
        <v>0</v>
      </c>
      <c r="G32" s="13">
        <f t="shared" si="13"/>
        <v>0</v>
      </c>
      <c r="H32" s="13">
        <f t="shared" si="13"/>
        <v>0</v>
      </c>
      <c r="I32" s="13">
        <f t="shared" si="13"/>
        <v>0</v>
      </c>
      <c r="J32" s="13">
        <f t="shared" si="13"/>
        <v>0</v>
      </c>
      <c r="K32" s="13"/>
      <c r="L32" s="13"/>
      <c r="M32" s="13"/>
      <c r="N32" s="13">
        <f t="shared" si="13"/>
        <v>0</v>
      </c>
      <c r="O32" s="41">
        <f t="shared" si="13"/>
        <v>0</v>
      </c>
    </row>
    <row r="33" spans="1:15" x14ac:dyDescent="0.15">
      <c r="A33" s="73" t="s">
        <v>60</v>
      </c>
      <c r="B33" s="13" t="s">
        <v>14</v>
      </c>
      <c r="C33" s="13"/>
      <c r="D33" s="13"/>
      <c r="E33" s="13"/>
      <c r="F33" s="13"/>
      <c r="G33" s="13"/>
      <c r="H33" s="13"/>
      <c r="I33" s="13"/>
      <c r="J33" s="13"/>
      <c r="K33" s="13"/>
      <c r="L33" s="13"/>
      <c r="M33" s="13"/>
      <c r="N33" s="13"/>
      <c r="O33" s="41"/>
    </row>
    <row r="34" spans="1:15" x14ac:dyDescent="0.15">
      <c r="A34" s="46"/>
      <c r="B34" s="76" t="s">
        <v>65</v>
      </c>
      <c r="C34" s="13"/>
      <c r="D34" s="13"/>
      <c r="E34" s="13"/>
      <c r="F34" s="13"/>
      <c r="G34" s="13"/>
      <c r="H34" s="13"/>
      <c r="I34" s="13"/>
      <c r="J34" s="13"/>
      <c r="K34" s="13"/>
      <c r="L34" s="13"/>
      <c r="M34" s="13"/>
      <c r="N34" s="13"/>
      <c r="O34" s="41"/>
    </row>
    <row r="35" spans="1:15" x14ac:dyDescent="0.15">
      <c r="A35" s="46"/>
      <c r="B35" s="13" t="s">
        <v>66</v>
      </c>
      <c r="C35" s="13">
        <f t="shared" ref="C35:O35" si="14">C33*C34</f>
        <v>0</v>
      </c>
      <c r="D35" s="13"/>
      <c r="E35" s="13">
        <f t="shared" si="14"/>
        <v>0</v>
      </c>
      <c r="F35" s="13">
        <f t="shared" si="14"/>
        <v>0</v>
      </c>
      <c r="G35" s="13">
        <f t="shared" si="14"/>
        <v>0</v>
      </c>
      <c r="H35" s="13">
        <f t="shared" si="14"/>
        <v>0</v>
      </c>
      <c r="I35" s="13">
        <f t="shared" si="14"/>
        <v>0</v>
      </c>
      <c r="J35" s="13">
        <f t="shared" si="14"/>
        <v>0</v>
      </c>
      <c r="K35" s="13"/>
      <c r="L35" s="13"/>
      <c r="M35" s="13"/>
      <c r="N35" s="13">
        <f t="shared" si="14"/>
        <v>0</v>
      </c>
      <c r="O35" s="41">
        <f t="shared" si="14"/>
        <v>0</v>
      </c>
    </row>
    <row r="36" spans="1:15" ht="14.25" thickBot="1" x14ac:dyDescent="0.2">
      <c r="A36" s="42" t="s">
        <v>61</v>
      </c>
      <c r="B36" s="43"/>
      <c r="C36" s="44">
        <f>C8+C11+C14+C17+C20+C23+C26+C29+C32+C35</f>
        <v>45.6</v>
      </c>
      <c r="D36" s="44">
        <f>D8+D11+D14+D17+D20+D23+D26+D29+D32+D35</f>
        <v>33.6</v>
      </c>
      <c r="E36" s="44">
        <f t="shared" ref="E36:O36" si="15">E8+E11+E14+E17+E20+E23+E26+E29+E32+E35</f>
        <v>8.3999999999999986</v>
      </c>
      <c r="F36" s="44">
        <f t="shared" si="15"/>
        <v>4.9000000000000004</v>
      </c>
      <c r="G36" s="44">
        <f t="shared" si="15"/>
        <v>6.5</v>
      </c>
      <c r="H36" s="44">
        <f t="shared" si="15"/>
        <v>5.8</v>
      </c>
      <c r="I36" s="44">
        <f t="shared" si="15"/>
        <v>0</v>
      </c>
      <c r="J36" s="44">
        <f t="shared" si="15"/>
        <v>0</v>
      </c>
      <c r="K36" s="44">
        <f t="shared" si="15"/>
        <v>0</v>
      </c>
      <c r="L36" s="44"/>
      <c r="M36" s="44"/>
      <c r="N36" s="44">
        <f t="shared" si="15"/>
        <v>0</v>
      </c>
      <c r="O36" s="45">
        <f t="shared" si="15"/>
        <v>0</v>
      </c>
    </row>
    <row r="37" spans="1:15" x14ac:dyDescent="0.15">
      <c r="A37" s="37" t="s">
        <v>62</v>
      </c>
      <c r="B37" s="38"/>
      <c r="C37" s="24">
        <f>IF(C5=0,"0",(1.2*(C7^1.85/(C5)^4.87))/100)</f>
        <v>8.8873493152314756E-2</v>
      </c>
      <c r="D37" s="24">
        <f t="shared" ref="D37:O37" si="16">IF(D5=0,"0",(1.2*(D7^1.85/(D5)^4.87))/100)</f>
        <v>8.8873493152314756E-2</v>
      </c>
      <c r="E37" s="24">
        <f t="shared" si="16"/>
        <v>0.20608223879147386</v>
      </c>
      <c r="F37" s="24">
        <f t="shared" si="16"/>
        <v>0.69505191083107931</v>
      </c>
      <c r="G37" s="24">
        <f t="shared" si="16"/>
        <v>0.62137868591149492</v>
      </c>
      <c r="H37" s="24">
        <f t="shared" si="16"/>
        <v>1.2711832182773632</v>
      </c>
      <c r="I37" s="24" t="str">
        <f t="shared" si="16"/>
        <v>0</v>
      </c>
      <c r="J37" s="24" t="str">
        <f t="shared" si="16"/>
        <v>0</v>
      </c>
      <c r="K37" s="24" t="str">
        <f t="shared" si="16"/>
        <v>0</v>
      </c>
      <c r="L37" s="24" t="str">
        <f t="shared" si="16"/>
        <v>0</v>
      </c>
      <c r="M37" s="24" t="str">
        <f t="shared" si="16"/>
        <v>0</v>
      </c>
      <c r="N37" s="24" t="str">
        <f t="shared" si="16"/>
        <v>0</v>
      </c>
      <c r="O37" s="39" t="str">
        <f t="shared" si="16"/>
        <v>0</v>
      </c>
    </row>
    <row r="38" spans="1:15" x14ac:dyDescent="0.15">
      <c r="A38" s="40" t="s">
        <v>63</v>
      </c>
      <c r="B38" s="15"/>
      <c r="C38" s="13">
        <f>C36*C37</f>
        <v>4.0526312877455526</v>
      </c>
      <c r="D38" s="13">
        <f>D36*D37</f>
        <v>2.9861493699177761</v>
      </c>
      <c r="E38" s="13">
        <f t="shared" ref="E38:O38" si="17">E36*E37</f>
        <v>1.73109080584838</v>
      </c>
      <c r="F38" s="13">
        <f t="shared" si="17"/>
        <v>3.4057543630722891</v>
      </c>
      <c r="G38" s="13">
        <f t="shared" si="17"/>
        <v>4.0389614584247173</v>
      </c>
      <c r="H38" s="13">
        <f t="shared" si="17"/>
        <v>7.3728626660087064</v>
      </c>
      <c r="I38" s="13">
        <f t="shared" si="17"/>
        <v>0</v>
      </c>
      <c r="J38" s="13">
        <f t="shared" si="17"/>
        <v>0</v>
      </c>
      <c r="K38" s="13">
        <f t="shared" si="17"/>
        <v>0</v>
      </c>
      <c r="L38" s="13">
        <f t="shared" si="17"/>
        <v>0</v>
      </c>
      <c r="M38" s="13">
        <f t="shared" si="17"/>
        <v>0</v>
      </c>
      <c r="N38" s="13">
        <f t="shared" si="17"/>
        <v>0</v>
      </c>
      <c r="O38" s="41">
        <f t="shared" si="17"/>
        <v>0</v>
      </c>
    </row>
    <row r="39" spans="1:15" ht="14.25" thickBot="1" x14ac:dyDescent="0.2">
      <c r="A39" s="47" t="s">
        <v>64</v>
      </c>
      <c r="B39" s="11"/>
      <c r="C39" s="8"/>
      <c r="D39" s="8">
        <f>ROUNDUP((C38+D38),3)</f>
        <v>7.0390000000000006</v>
      </c>
      <c r="E39" s="8">
        <f>ROUNDUP((D39+E38),3)</f>
        <v>8.770999999999999</v>
      </c>
      <c r="F39" s="8">
        <f t="shared" ref="F39:O39" si="18">ROUNDUP((E39+F38),3)</f>
        <v>12.177</v>
      </c>
      <c r="G39" s="8">
        <f t="shared" si="18"/>
        <v>16.216000000000001</v>
      </c>
      <c r="H39" s="8">
        <f t="shared" si="18"/>
        <v>23.589000000000002</v>
      </c>
      <c r="I39" s="8">
        <f t="shared" si="18"/>
        <v>23.588999999999999</v>
      </c>
      <c r="J39" s="8">
        <f t="shared" si="18"/>
        <v>23.588999999999999</v>
      </c>
      <c r="K39" s="8">
        <f t="shared" si="18"/>
        <v>23.588999999999999</v>
      </c>
      <c r="L39" s="8">
        <f t="shared" si="18"/>
        <v>23.588999999999999</v>
      </c>
      <c r="M39" s="8">
        <f t="shared" si="18"/>
        <v>23.588999999999999</v>
      </c>
      <c r="N39" s="8">
        <f t="shared" si="18"/>
        <v>23.588999999999999</v>
      </c>
      <c r="O39" s="20">
        <f t="shared" si="18"/>
        <v>23.588999999999999</v>
      </c>
    </row>
    <row r="40" spans="1:15" x14ac:dyDescent="0.15">
      <c r="A40" s="63" t="s">
        <v>82</v>
      </c>
      <c r="B40" s="49" t="s">
        <v>68</v>
      </c>
      <c r="C40" s="50"/>
      <c r="D40" s="50"/>
      <c r="E40" s="38"/>
      <c r="F40" s="39">
        <v>8.9499999999999993</v>
      </c>
      <c r="G40" s="64" t="s">
        <v>83</v>
      </c>
      <c r="H40" s="2"/>
      <c r="I40" s="54"/>
      <c r="J40" s="55" t="s">
        <v>84</v>
      </c>
      <c r="K40" s="38"/>
      <c r="L40" s="39">
        <v>1</v>
      </c>
      <c r="M40" s="65" t="s">
        <v>78</v>
      </c>
      <c r="N40" s="50"/>
      <c r="O40" s="59"/>
    </row>
    <row r="41" spans="1:15" x14ac:dyDescent="0.15">
      <c r="A41" s="51" t="s">
        <v>72</v>
      </c>
      <c r="B41" s="67" t="s">
        <v>87</v>
      </c>
      <c r="C41" s="32"/>
      <c r="D41" s="32"/>
      <c r="E41" s="15"/>
      <c r="F41" s="41">
        <f>O39</f>
        <v>23.588999999999999</v>
      </c>
      <c r="G41" s="56" t="s">
        <v>73</v>
      </c>
      <c r="H41" s="5"/>
      <c r="I41" s="48"/>
      <c r="J41" s="14" t="s">
        <v>74</v>
      </c>
      <c r="K41" s="15"/>
      <c r="L41" s="41">
        <v>0.72</v>
      </c>
      <c r="M41" s="70" t="s">
        <v>85</v>
      </c>
      <c r="N41" s="32"/>
      <c r="O41" s="21"/>
    </row>
    <row r="42" spans="1:15" ht="14.25" thickBot="1" x14ac:dyDescent="0.2">
      <c r="A42" s="46"/>
      <c r="B42" s="14" t="s">
        <v>100</v>
      </c>
      <c r="C42" s="32"/>
      <c r="D42" s="32"/>
      <c r="E42" s="15"/>
      <c r="F42" s="41">
        <v>10</v>
      </c>
      <c r="G42" s="4"/>
      <c r="H42" s="5"/>
      <c r="I42" s="48"/>
      <c r="J42" s="14" t="s">
        <v>75</v>
      </c>
      <c r="K42" s="15"/>
      <c r="L42" s="57">
        <f>F44</f>
        <v>47.539000000000001</v>
      </c>
      <c r="M42" s="42" t="s">
        <v>105</v>
      </c>
      <c r="N42" s="53"/>
      <c r="O42" s="23"/>
    </row>
    <row r="43" spans="1:15" ht="14.25" thickBot="1" x14ac:dyDescent="0.2">
      <c r="A43" s="46"/>
      <c r="B43" s="14" t="s">
        <v>70</v>
      </c>
      <c r="C43" s="32"/>
      <c r="D43" s="32"/>
      <c r="E43" s="15"/>
      <c r="F43" s="41">
        <v>5</v>
      </c>
      <c r="G43" s="4"/>
      <c r="H43" s="87">
        <f>0.163*1*L41*L42*L43/L44</f>
        <v>9.4416842215384627</v>
      </c>
      <c r="I43" s="88" t="s">
        <v>86</v>
      </c>
      <c r="J43" s="14" t="s">
        <v>76</v>
      </c>
      <c r="K43" s="15"/>
      <c r="L43" s="41">
        <v>1.1000000000000001</v>
      </c>
      <c r="M43" s="60" t="s">
        <v>79</v>
      </c>
      <c r="N43" s="61" t="s">
        <v>80</v>
      </c>
      <c r="O43" s="62"/>
    </row>
    <row r="44" spans="1:15" ht="14.25" thickBot="1" x14ac:dyDescent="0.2">
      <c r="A44" s="52"/>
      <c r="B44" s="22" t="s">
        <v>71</v>
      </c>
      <c r="C44" s="53"/>
      <c r="D44" s="53"/>
      <c r="E44" s="43"/>
      <c r="F44" s="45">
        <f>SUM(F40:F43)</f>
        <v>47.539000000000001</v>
      </c>
      <c r="G44" s="6"/>
      <c r="H44" s="7"/>
      <c r="I44" s="58"/>
      <c r="J44" s="22" t="s">
        <v>77</v>
      </c>
      <c r="K44" s="43"/>
      <c r="L44" s="45">
        <v>0.65</v>
      </c>
      <c r="M44" s="95" t="s">
        <v>81</v>
      </c>
      <c r="N44" s="96"/>
      <c r="O44" s="97"/>
    </row>
  </sheetData>
  <mergeCells count="1">
    <mergeCell ref="M44:O44"/>
  </mergeCells>
  <phoneticPr fontId="1"/>
  <pageMargins left="0.70866141732283472" right="0.31496062992125984" top="0.35433070866141736" bottom="0.15748031496062992"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スプリンクラー設備仕様書</vt:lpstr>
      <vt:lpstr>送水口から補助散水栓</vt:lpstr>
      <vt:lpstr>計算書送水口からヘッド</vt:lpstr>
      <vt:lpstr>ポンプから補助散</vt:lpstr>
      <vt:lpstr>ポンプからヘッドまで</vt:lpstr>
    </vt:vector>
  </TitlesOfParts>
  <Company>青木防災株式会社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dc:creator>
  <cp:lastModifiedBy>Shunsuke</cp:lastModifiedBy>
  <cp:lastPrinted>2018-03-31T02:43:09Z</cp:lastPrinted>
  <dcterms:created xsi:type="dcterms:W3CDTF">1999-07-21T06:54:48Z</dcterms:created>
  <dcterms:modified xsi:type="dcterms:W3CDTF">2018-04-10T23:46:09Z</dcterms:modified>
</cp:coreProperties>
</file>